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stir.sharepoint.com/sites/StirlingTreescapes2bid/Shared Documents/WP3 - socio-ecological knowledge/Resources-FINAL-for-sharing/Monitoring-guidance/"/>
    </mc:Choice>
  </mc:AlternateContent>
  <xr:revisionPtr revIDLastSave="1515" documentId="8_{5FF2FB1E-BA26-4FDD-BFA0-231CB1FE524D}" xr6:coauthVersionLast="47" xr6:coauthVersionMax="47" xr10:uidLastSave="{15988176-EDCD-4B4B-9CE8-549BF28CAD5B}"/>
  <bookViews>
    <workbookView xWindow="-120" yWindow="-18120" windowWidth="29040" windowHeight="17640" tabRatio="768" xr2:uid="{73993695-003A-40F4-BCAF-F289DAE593A6}"/>
  </bookViews>
  <sheets>
    <sheet name="Guidance" sheetId="3" r:id="rId1"/>
    <sheet name="Calculate plots" sheetId="1" r:id="rId2"/>
    <sheet name="Data input" sheetId="4" r:id="rId3"/>
    <sheet name="Summary sheet" sheetId="6" r:id="rId4"/>
    <sheet name="Results - DO NOT EDIT" sheetId="5" r:id="rId5"/>
    <sheet name="Reference data &amp; definitions" sheetId="7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6" l="1"/>
  <c r="E22" i="6"/>
  <c r="E23" i="6"/>
  <c r="E24" i="6"/>
  <c r="E25" i="6"/>
  <c r="E20" i="6"/>
  <c r="E14" i="6"/>
  <c r="E15" i="6"/>
  <c r="E16" i="6"/>
  <c r="E13" i="6"/>
  <c r="F3" i="5" a="1"/>
  <c r="F3" i="5" s="1"/>
  <c r="F4" i="5" a="1"/>
  <c r="F4" i="5" s="1"/>
  <c r="H3" i="5"/>
  <c r="I3" i="5"/>
  <c r="J3" i="5"/>
  <c r="K3" i="5"/>
  <c r="L3" i="5"/>
  <c r="M3" i="5"/>
  <c r="H4" i="5"/>
  <c r="I4" i="5"/>
  <c r="J4" i="5"/>
  <c r="K4" i="5"/>
  <c r="L4" i="5"/>
  <c r="M4" i="5"/>
  <c r="H5" i="5"/>
  <c r="I5" i="5"/>
  <c r="J5" i="5"/>
  <c r="K5" i="5"/>
  <c r="L5" i="5"/>
  <c r="M5" i="5"/>
  <c r="H6" i="5"/>
  <c r="I6" i="5"/>
  <c r="J6" i="5"/>
  <c r="K6" i="5"/>
  <c r="L6" i="5"/>
  <c r="M6" i="5"/>
  <c r="H7" i="5"/>
  <c r="I7" i="5"/>
  <c r="J7" i="5"/>
  <c r="K7" i="5"/>
  <c r="L7" i="5"/>
  <c r="M7" i="5"/>
  <c r="H8" i="5"/>
  <c r="I8" i="5"/>
  <c r="J8" i="5"/>
  <c r="K8" i="5"/>
  <c r="L8" i="5"/>
  <c r="M8" i="5"/>
  <c r="H9" i="5"/>
  <c r="I9" i="5"/>
  <c r="J9" i="5"/>
  <c r="K9" i="5"/>
  <c r="L9" i="5"/>
  <c r="M9" i="5"/>
  <c r="H10" i="5"/>
  <c r="I10" i="5"/>
  <c r="J10" i="5"/>
  <c r="K10" i="5"/>
  <c r="L10" i="5"/>
  <c r="M10" i="5"/>
  <c r="H11" i="5"/>
  <c r="I11" i="5"/>
  <c r="J11" i="5"/>
  <c r="K11" i="5"/>
  <c r="L11" i="5"/>
  <c r="M11" i="5"/>
  <c r="H12" i="5"/>
  <c r="I12" i="5"/>
  <c r="J12" i="5"/>
  <c r="K12" i="5"/>
  <c r="L12" i="5"/>
  <c r="M12" i="5"/>
  <c r="H13" i="5"/>
  <c r="I13" i="5"/>
  <c r="J13" i="5"/>
  <c r="K13" i="5"/>
  <c r="L13" i="5"/>
  <c r="M13" i="5"/>
  <c r="H14" i="5"/>
  <c r="I14" i="5"/>
  <c r="J14" i="5"/>
  <c r="K14" i="5"/>
  <c r="L14" i="5"/>
  <c r="M14" i="5"/>
  <c r="H15" i="5"/>
  <c r="I15" i="5"/>
  <c r="J15" i="5"/>
  <c r="K15" i="5"/>
  <c r="L15" i="5"/>
  <c r="M15" i="5"/>
  <c r="H16" i="5"/>
  <c r="I16" i="5"/>
  <c r="J16" i="5"/>
  <c r="K16" i="5"/>
  <c r="L16" i="5"/>
  <c r="M16" i="5"/>
  <c r="H2" i="5"/>
  <c r="I2" i="5"/>
  <c r="J2" i="5"/>
  <c r="K2" i="5"/>
  <c r="L2" i="5"/>
  <c r="M2" i="5"/>
  <c r="C2" i="5" a="1"/>
  <c r="C2" i="5" s="1"/>
  <c r="B15" i="6" s="1" a="1"/>
  <c r="B15" i="6" s="1"/>
  <c r="B4" i="1"/>
  <c r="B6" i="1"/>
  <c r="B9" i="1" s="1"/>
  <c r="F5" i="5" a="1"/>
  <c r="F5" i="5" s="1"/>
  <c r="F6" i="5" a="1"/>
  <c r="F6" i="5" s="1"/>
  <c r="F7" i="5" a="1"/>
  <c r="F7" i="5" s="1"/>
  <c r="F8" i="5" a="1"/>
  <c r="F8" i="5" s="1"/>
  <c r="F9" i="5" a="1"/>
  <c r="F9" i="5" s="1"/>
  <c r="F10" i="5" a="1"/>
  <c r="F10" i="5" s="1"/>
  <c r="F11" i="5" a="1"/>
  <c r="F11" i="5" s="1"/>
  <c r="F12" i="5" a="1"/>
  <c r="F12" i="5" s="1"/>
  <c r="F13" i="5" a="1"/>
  <c r="F13" i="5" s="1"/>
  <c r="F14" i="5" a="1"/>
  <c r="F14" i="5" s="1"/>
  <c r="F15" i="5" a="1"/>
  <c r="F15" i="5" s="1"/>
  <c r="F16" i="5" a="1"/>
  <c r="F16" i="5" s="1"/>
  <c r="F2" i="5" a="1"/>
  <c r="F2" i="5" s="1"/>
  <c r="C7" i="5" a="1"/>
  <c r="C7" i="5" s="1"/>
  <c r="C13" i="6" s="1" a="1"/>
  <c r="C13" i="6" s="1"/>
  <c r="C24" i="6" s="1" a="1"/>
  <c r="C24" i="6" s="1"/>
  <c r="B6" i="6"/>
  <c r="C3" i="5" a="1"/>
  <c r="C3" i="5" s="1"/>
  <c r="C4" i="5" a="1"/>
  <c r="C4" i="5" s="1"/>
  <c r="C5" i="5" a="1"/>
  <c r="C5" i="5" s="1"/>
  <c r="C6" i="5" a="1"/>
  <c r="C6" i="5" s="1"/>
  <c r="C8" i="5" a="1"/>
  <c r="C8" i="5" s="1"/>
  <c r="C9" i="5" a="1"/>
  <c r="C9" i="5" s="1"/>
  <c r="C10" i="5" a="1"/>
  <c r="C10" i="5" s="1"/>
  <c r="C11" i="5" a="1"/>
  <c r="C11" i="5" s="1"/>
  <c r="C12" i="5" a="1"/>
  <c r="C12" i="5" s="1"/>
  <c r="D13" i="6" s="1" a="1"/>
  <c r="D13" i="6" s="1"/>
  <c r="D25" i="6" s="1" a="1"/>
  <c r="D25" i="6" s="1"/>
  <c r="C13" i="5" a="1"/>
  <c r="C13" i="5" s="1"/>
  <c r="C14" i="5" a="1"/>
  <c r="C14" i="5" s="1"/>
  <c r="C15" i="5" a="1"/>
  <c r="C15" i="5" s="1"/>
  <c r="C16" i="5" a="1"/>
  <c r="C16" i="5" s="1"/>
  <c r="E3" i="5" a="1"/>
  <c r="E3" i="5" s="1"/>
  <c r="E4" i="5" a="1"/>
  <c r="E4" i="5" s="1"/>
  <c r="E5" i="5" a="1"/>
  <c r="E5" i="5" s="1"/>
  <c r="E6" i="5" a="1"/>
  <c r="E6" i="5" s="1"/>
  <c r="E7" i="5" a="1"/>
  <c r="E7" i="5" s="1"/>
  <c r="E8" i="5" a="1"/>
  <c r="E8" i="5" s="1"/>
  <c r="E9" i="5" a="1"/>
  <c r="E9" i="5" s="1"/>
  <c r="E10" i="5" a="1"/>
  <c r="E10" i="5" s="1"/>
  <c r="E11" i="5" a="1"/>
  <c r="E11" i="5" s="1"/>
  <c r="E12" i="5" a="1"/>
  <c r="E12" i="5" s="1"/>
  <c r="E13" i="5" a="1"/>
  <c r="E13" i="5" s="1"/>
  <c r="E14" i="5" a="1"/>
  <c r="E14" i="5" s="1"/>
  <c r="E15" i="5" a="1"/>
  <c r="E15" i="5" s="1"/>
  <c r="E16" i="5" a="1"/>
  <c r="E16" i="5" s="1"/>
  <c r="E2" i="5" a="1"/>
  <c r="E2" i="5" s="1"/>
  <c r="D2" i="5" a="1"/>
  <c r="D2" i="5" s="1"/>
  <c r="D3" i="5" a="1"/>
  <c r="D3" i="5" s="1"/>
  <c r="D4" i="5" a="1"/>
  <c r="D4" i="5" s="1"/>
  <c r="D5" i="5" a="1"/>
  <c r="D5" i="5" s="1"/>
  <c r="D6" i="5" a="1"/>
  <c r="D6" i="5" s="1"/>
  <c r="D7" i="5" a="1"/>
  <c r="D7" i="5" s="1"/>
  <c r="D8" i="5" a="1"/>
  <c r="D8" i="5" s="1"/>
  <c r="D9" i="5" a="1"/>
  <c r="D9" i="5" s="1"/>
  <c r="D10" i="5" a="1"/>
  <c r="D10" i="5" s="1"/>
  <c r="D11" i="5" a="1"/>
  <c r="D11" i="5" s="1"/>
  <c r="D12" i="5" a="1"/>
  <c r="D12" i="5" s="1"/>
  <c r="D13" i="5" a="1"/>
  <c r="D13" i="5" s="1"/>
  <c r="D14" i="5" a="1"/>
  <c r="D14" i="5" s="1"/>
  <c r="D15" i="5" a="1"/>
  <c r="D15" i="5" s="1"/>
  <c r="D16" i="5" a="1"/>
  <c r="D16" i="5" s="1"/>
  <c r="B22" i="6" l="1" a="1"/>
  <c r="B22" i="6" s="1"/>
  <c r="B14" i="6" a="1"/>
  <c r="B14" i="6" s="1"/>
  <c r="B16" i="6" s="1" a="1"/>
  <c r="B16" i="6" s="1"/>
  <c r="B13" i="6" a="1"/>
  <c r="B13" i="6" s="1"/>
  <c r="B25" i="6" s="1" a="1"/>
  <c r="B25" i="6" s="1"/>
  <c r="G16" i="5"/>
  <c r="G6" i="5"/>
  <c r="C25" i="6" a="1"/>
  <c r="C25" i="6" s="1"/>
  <c r="B24" i="6" a="1"/>
  <c r="B24" i="6" s="1"/>
  <c r="D20" i="6" a="1"/>
  <c r="D20" i="6" s="1"/>
  <c r="D21" i="6" a="1"/>
  <c r="D21" i="6" s="1"/>
  <c r="C20" i="6" a="1"/>
  <c r="C20" i="6" s="1"/>
  <c r="D22" i="6" a="1"/>
  <c r="D22" i="6" s="1"/>
  <c r="C21" i="6" a="1"/>
  <c r="C21" i="6" s="1"/>
  <c r="D23" i="6" a="1"/>
  <c r="D23" i="6" s="1"/>
  <c r="C22" i="6" a="1"/>
  <c r="C22" i="6" s="1"/>
  <c r="D24" i="6" a="1"/>
  <c r="D24" i="6" s="1"/>
  <c r="C23" i="6" a="1"/>
  <c r="C23" i="6" s="1"/>
  <c r="C16" i="6" a="1"/>
  <c r="C16" i="6" s="1"/>
  <c r="D15" i="6" a="1"/>
  <c r="D15" i="6" s="1"/>
  <c r="C15" i="6" a="1"/>
  <c r="C15" i="6" s="1"/>
  <c r="G11" i="5"/>
  <c r="G10" i="5"/>
  <c r="G9" i="5"/>
  <c r="G8" i="5"/>
  <c r="G5" i="5"/>
  <c r="G4" i="5"/>
  <c r="G3" i="5"/>
  <c r="D14" i="6" a="1"/>
  <c r="D14" i="6" s="1"/>
  <c r="D16" i="6" s="1" a="1"/>
  <c r="D16" i="6" s="1"/>
  <c r="C14" i="6" a="1"/>
  <c r="C14" i="6" s="1"/>
  <c r="G15" i="5"/>
  <c r="G14" i="5"/>
  <c r="G13" i="5"/>
  <c r="G12" i="5"/>
  <c r="G2" i="5"/>
  <c r="G7" i="5"/>
  <c r="B7" i="6"/>
  <c r="B16" i="1"/>
  <c r="B15" i="1"/>
  <c r="B12" i="1"/>
  <c r="B23" i="6" l="1" a="1"/>
  <c r="B23" i="6" s="1"/>
  <c r="B20" i="6" a="1"/>
  <c r="B20" i="6" s="1"/>
  <c r="B21" i="6" a="1"/>
  <c r="B21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tc={3DC26E41-33C8-42FA-BB6C-9AB091E83944}</author>
    <author>tc={A614EE31-1886-407D-8677-D762531C05B2}</author>
  </authors>
  <commentList>
    <comment ref="C1" authorId="0" shapeId="0" xr:uid="{3DC26E41-33C8-42FA-BB6C-9AB091E83944}">
      <text>
        <t>[Threaded comment]
Your version of Excel allows you to read this threaded comment; however, any edits to it will get removed if the file is opened in a newer version of Excel. Learn more: https://go.microsoft.com/fwlink/?linkid=870924
Comment:
    You only need to record a single location for each plot</t>
      </text>
    </comment>
    <comment ref="D1" authorId="1" shapeId="0" xr:uid="{A614EE31-1886-407D-8677-D762531C05B2}">
      <text>
        <t>[Threaded comment]
Your version of Excel allows you to read this threaded comment; however, any edits to it will get removed if the file is opened in a newer version of Excel. Learn more: https://go.microsoft.com/fwlink/?linkid=870924
Comment:
    If you want to add additional species, edit the ‘Species’ table in the ‘Reference data &amp; definitions’ tab.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<sst xmlns="http://schemas.openxmlformats.org/spreadsheetml/2006/main" count="436" uniqueCount="124">
  <si>
    <t>Monitoring natural processes instructions</t>
  </si>
  <si>
    <t>Calculate plots</t>
  </si>
  <si>
    <t>Summary sheet</t>
  </si>
  <si>
    <t>Data input</t>
  </si>
  <si>
    <t>Results</t>
  </si>
  <si>
    <t>Reference data &amp; definitions</t>
  </si>
  <si>
    <t>Length of seed source</t>
  </si>
  <si>
    <t>Input the length of the main seed source here</t>
  </si>
  <si>
    <t>Adjacent zone width</t>
  </si>
  <si>
    <t>Input the width of your 'adjacent' zone. We recommend 10 metres</t>
  </si>
  <si>
    <t>Total area of adjacent zone</t>
  </si>
  <si>
    <t>Percentage coverage</t>
  </si>
  <si>
    <t>%</t>
  </si>
  <si>
    <t>Adjust percentage coverage here if desired. We recommend 5% minimum</t>
  </si>
  <si>
    <t>Number of plots wanted</t>
  </si>
  <si>
    <t>#</t>
  </si>
  <si>
    <t>You can adjust the number of plots here - we recommend 5 minimum per zone</t>
  </si>
  <si>
    <t>Plot Area</t>
  </si>
  <si>
    <t>For circles</t>
  </si>
  <si>
    <t>Plot Radius</t>
  </si>
  <si>
    <t>m</t>
  </si>
  <si>
    <t>Measure out your plot by placing a stake in the ground and measuring this distance out from the stake using tape or string/rope</t>
  </si>
  <si>
    <t>For squares</t>
  </si>
  <si>
    <t>Side length</t>
  </si>
  <si>
    <t>Measure out your plot using measuring tape and stakes or bamboo poles at each corner</t>
  </si>
  <si>
    <t>Diagonal length</t>
  </si>
  <si>
    <t>Site details</t>
  </si>
  <si>
    <t>Site name:</t>
  </si>
  <si>
    <t>Grid reference or what3words:</t>
  </si>
  <si>
    <t>Date:</t>
  </si>
  <si>
    <t>Surveyor:</t>
  </si>
  <si>
    <t>Number of plots surveyed:</t>
  </si>
  <si>
    <t>Results summary</t>
  </si>
  <si>
    <t>Zone</t>
  </si>
  <si>
    <t>Plot no.</t>
  </si>
  <si>
    <t>Stop location (GPS or what3words)</t>
  </si>
  <si>
    <t>Species</t>
  </si>
  <si>
    <t>Stage</t>
  </si>
  <si>
    <t>Browsing.impact</t>
  </si>
  <si>
    <t>Adjacent</t>
  </si>
  <si>
    <t>///count.trees.forever</t>
  </si>
  <si>
    <t>Alder</t>
  </si>
  <si>
    <t>Seedling</t>
  </si>
  <si>
    <t>Ash</t>
  </si>
  <si>
    <t>Veteran</t>
  </si>
  <si>
    <t>Aspen</t>
  </si>
  <si>
    <t>Sapling</t>
  </si>
  <si>
    <t>Downy birch</t>
  </si>
  <si>
    <t>Ancient</t>
  </si>
  <si>
    <t>Alder buckthorn</t>
  </si>
  <si>
    <t>Scots pine</t>
  </si>
  <si>
    <t>///keep.counting.shrubs</t>
  </si>
  <si>
    <t>Bird cherry</t>
  </si>
  <si>
    <t>Crack willow</t>
  </si>
  <si>
    <t>Small-leaved lime</t>
  </si>
  <si>
    <t>Young tree</t>
  </si>
  <si>
    <t>///measure.them.well</t>
  </si>
  <si>
    <t>Eared willow</t>
  </si>
  <si>
    <t>///don't.stop.counting</t>
  </si>
  <si>
    <t>White willow</t>
  </si>
  <si>
    <t>Plot</t>
  </si>
  <si>
    <t>Tree.count</t>
  </si>
  <si>
    <t>Species.count</t>
  </si>
  <si>
    <t>Stages</t>
  </si>
  <si>
    <t>Average.herbivory</t>
  </si>
  <si>
    <t>Near</t>
  </si>
  <si>
    <t>Far</t>
  </si>
  <si>
    <t>Common name</t>
  </si>
  <si>
    <t>Definition</t>
  </si>
  <si>
    <t>&lt;7cm tall</t>
  </si>
  <si>
    <t>&gt;1m tall &lt;4cm DBH</t>
  </si>
  <si>
    <t>&gt;4cm DBH</t>
  </si>
  <si>
    <t>Mature</t>
  </si>
  <si>
    <t>Close to full height and crown size (species dependent)</t>
  </si>
  <si>
    <t>Bay willow</t>
  </si>
  <si>
    <t>Mature trees which, due to their life or environment, have significant decay features (a physical attribute they share with ancient trees) but are neither developmentally nor chronologically ancient</t>
  </si>
  <si>
    <t>Have developed beyond maturity into the ancient life phase and/or are old in comparison to other trees of the same species</t>
  </si>
  <si>
    <t>Blackthorn</t>
  </si>
  <si>
    <t>Crab apple</t>
  </si>
  <si>
    <t>Herbivore impact score</t>
  </si>
  <si>
    <t>Description</t>
  </si>
  <si>
    <t>Dark-leaved willow</t>
  </si>
  <si>
    <t>&gt;75% of last full year’s growth removed (Seedlings/saplings &amp; Lower shoots)</t>
  </si>
  <si>
    <t>25-75% of last full year’s growth removed (Seedlings/saplings &amp; Lower shoots)</t>
  </si>
  <si>
    <t>&lt;25% of last full year’s growth removed (Seedlings/saplings &amp; Lower shoots)</t>
  </si>
  <si>
    <t>Elder</t>
  </si>
  <si>
    <t>No evidence of browsing</t>
  </si>
  <si>
    <t>Goat willow</t>
  </si>
  <si>
    <t>Guelder rose</t>
  </si>
  <si>
    <t>Hawthorn</t>
  </si>
  <si>
    <t>Hazel</t>
  </si>
  <si>
    <t>Holly</t>
  </si>
  <si>
    <t>Juniper</t>
  </si>
  <si>
    <t>Purple willow</t>
  </si>
  <si>
    <t>Rowan</t>
  </si>
  <si>
    <t>Sessile oak</t>
  </si>
  <si>
    <t>Silver birch</t>
  </si>
  <si>
    <t>Sycamore</t>
  </si>
  <si>
    <t>Wild service</t>
  </si>
  <si>
    <t>Wych elm</t>
  </si>
  <si>
    <t>Yew</t>
  </si>
  <si>
    <r>
      <t>m</t>
    </r>
    <r>
      <rPr>
        <vertAlign val="superscript"/>
        <sz val="11"/>
        <color theme="1"/>
        <rFont val="Aptos"/>
        <family val="2"/>
      </rPr>
      <t>2</t>
    </r>
  </si>
  <si>
    <t>This tab provides a way to calculate the area (m2) that you should survey (based on the length of your main seed source. It then provides a way to find a balance between the number and size of plots you think are manageable to survey.
Data only needs to be entered into the orange cells, the rest will auto-calculate to give you the size of plot for your survey.</t>
  </si>
  <si>
    <t>Total.herbivory</t>
  </si>
  <si>
    <t>Average</t>
  </si>
  <si>
    <t>Area to survey in each zone</t>
  </si>
  <si>
    <t>Area of site surveyed per zone:</t>
  </si>
  <si>
    <t>Age diversity (% total)</t>
  </si>
  <si>
    <t>Seedlings</t>
  </si>
  <si>
    <t>Saplings</t>
  </si>
  <si>
    <t>Total species (count)</t>
  </si>
  <si>
    <t>Tree density (trees per ha)</t>
  </si>
  <si>
    <t>Herbivory impact (average)</t>
  </si>
  <si>
    <t>This is where you input your data. Make sure you create a unique row for each tree/shrub you record, making a note of the zone and plot it's in, as well as it's species, stage, and browsing impact score.</t>
  </si>
  <si>
    <t>This is where the calculations happen to generate the summary information. DO NOT EDIT this tab (unless you're an Excel whiz) as it could break the spreadsheet.</t>
  </si>
  <si>
    <t>This provides a species list which covers most common native trees and shrubs, as well as categories for tree and shrub age and herbivore impact.</t>
  </si>
  <si>
    <t>Unit</t>
  </si>
  <si>
    <t xml:space="preserve">m </t>
  </si>
  <si>
    <r>
      <rPr>
        <b/>
        <sz val="11"/>
        <color theme="1"/>
        <rFont val="Aptos Narrow"/>
        <family val="2"/>
        <scheme val="minor"/>
      </rPr>
      <t>Note</t>
    </r>
    <r>
      <rPr>
        <sz val="11"/>
        <color theme="1"/>
        <rFont val="Aptos Narrow"/>
        <family val="2"/>
        <scheme val="minor"/>
      </rPr>
      <t xml:space="preserve"> - this is just some example 'dummy' data to illustrate how the data input should look. You can delete it and replace with your own. Make sure you create a unique row for each tree/shrub you record, making a note of the zone and plot it's in, as well as it's species, stage, and browsing impact score.</t>
    </r>
  </si>
  <si>
    <t>This tab provides you with a simple summary of your results. It provides metrics for each indicator you've measured for each zone you've surveyed:
- Total number of tree and shrub species observed (total species count)
- Tree &amp; shrub species diversity (the average number of species per plot)
- Tree density (tree &amp; shrub number per hectare)
- Herbivore imact (average score, with 1 being low and 3 being high)
- Age diversity (percentage of trees and shrubs within each age category)
Refer to the monitoring guidance document for help with interpreting these metrics.</t>
  </si>
  <si>
    <t>Site</t>
  </si>
  <si>
    <t>Tree species diversity (average number of species per plot)</t>
  </si>
  <si>
    <t>Save a new version of this sheet each survey year, keeping a record of the date in the 'Summary Sheet'.</t>
  </si>
  <si>
    <t>This document provides a way to collect data on your natural process site and how it is developing.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</si>
</sst>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sz val="11"/>
      <color theme="1"/>
      <name val="Aptos"/>
      <family val="2"/>
    </font>
    <font>
      <b/>
      <sz val="11"/>
      <color theme="1"/>
      <name val="Aptos"/>
      <family val="2"/>
    </font>
    <font>
      <b/>
      <sz val="11"/>
      <color theme="1"/>
      <name val="Aptos Narrow"/>
      <family val="2"/>
      <scheme val="minor"/>
    </font>
    <font>
      <i/>
      <sz val="9"/>
      <color theme="1"/>
      <name val="Aptos"/>
      <family val="2"/>
    </font>
    <font>
      <i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vertAlign val="superscript"/>
      <sz val="11"/>
      <color theme="1"/>
      <name val="Aptos"/>
      <family val="2"/>
    </font>
    <font>
      <sz val="11"/>
      <name val="Aptos Narrow"/>
      <family val="2"/>
      <scheme val="minor"/>
    </font>
    <font>
      <sz val="11"/>
      <name val="Aptos"/>
      <family val="2"/>
    </font>
    <font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/>
      <right/>
      <top/>
      <bottom style="thin">
        <color theme="2" tint="-0.249977111117893"/>
      </bottom>
      <diagonal/>
    </border>
    <border>
      <left/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/>
      <right style="thin">
        <color theme="2" tint="-0.249977111117893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2" borderId="1" applyNumberFormat="0" applyAlignment="0" applyProtection="0"/>
    <xf numFmtId="0" fontId="2" fillId="3" borderId="1" applyNumberFormat="0" applyAlignment="0" applyProtection="0"/>
    <xf numFmtId="0" fontId="3" fillId="3" borderId="2" applyNumberFormat="0" applyAlignment="0" applyProtection="0"/>
    <xf numFmtId="9" fontId="15" fillId="0" borderId="0" applyFont="0" applyFill="0" applyBorder="0" applyAlignment="0" applyProtection="0"/>
  </cellStyleXfs>
  <cellXfs count="63">
    <xf numFmtId="0" fontId="0" fillId="0" borderId="0" xfId="0"/>
    <xf numFmtId="0" fontId="4" fillId="0" borderId="0" xfId="0" applyFont="1"/>
    <xf numFmtId="0" fontId="5" fillId="0" borderId="0" xfId="0" applyFont="1"/>
    <xf numFmtId="0" fontId="7" fillId="0" borderId="0" xfId="0" applyFont="1"/>
    <xf numFmtId="0" fontId="6" fillId="0" borderId="3" xfId="0" applyFont="1" applyBorder="1"/>
    <xf numFmtId="0" fontId="8" fillId="0" borderId="0" xfId="0" applyFont="1"/>
    <xf numFmtId="0" fontId="6" fillId="0" borderId="0" xfId="0" applyFont="1"/>
    <xf numFmtId="0" fontId="11" fillId="0" borderId="5" xfId="0" applyFont="1" applyBorder="1" applyAlignment="1">
      <alignment horizontal="left" vertical="center"/>
    </xf>
    <xf numFmtId="0" fontId="9" fillId="0" borderId="0" xfId="0" applyFont="1"/>
    <xf numFmtId="2" fontId="0" fillId="0" borderId="0" xfId="0" applyNumberFormat="1"/>
    <xf numFmtId="0" fontId="0" fillId="0" borderId="0" xfId="0" quotePrefix="1"/>
    <xf numFmtId="0" fontId="6" fillId="0" borderId="4" xfId="0" applyFont="1" applyBorder="1"/>
    <xf numFmtId="0" fontId="0" fillId="0" borderId="4" xfId="0" applyBorder="1"/>
    <xf numFmtId="0" fontId="6" fillId="0" borderId="9" xfId="0" applyFont="1" applyBorder="1"/>
    <xf numFmtId="0" fontId="14" fillId="0" borderId="0" xfId="0" applyFont="1"/>
    <xf numFmtId="0" fontId="14" fillId="3" borderId="11" xfId="2" applyFont="1" applyBorder="1"/>
    <xf numFmtId="0" fontId="14" fillId="0" borderId="11" xfId="1" applyFont="1" applyFill="1" applyBorder="1"/>
    <xf numFmtId="0" fontId="13" fillId="3" borderId="11" xfId="3" applyFont="1" applyBorder="1"/>
    <xf numFmtId="0" fontId="13" fillId="0" borderId="11" xfId="1" applyFont="1" applyFill="1" applyBorder="1"/>
    <xf numFmtId="0" fontId="13" fillId="0" borderId="10" xfId="1" applyFont="1" applyFill="1" applyBorder="1"/>
    <xf numFmtId="0" fontId="14" fillId="0" borderId="10" xfId="1" applyFont="1" applyFill="1" applyBorder="1"/>
    <xf numFmtId="0" fontId="14" fillId="0" borderId="12" xfId="0" applyFont="1" applyBorder="1"/>
    <xf numFmtId="2" fontId="14" fillId="3" borderId="13" xfId="3" applyNumberFormat="1" applyFont="1" applyBorder="1"/>
    <xf numFmtId="0" fontId="4" fillId="0" borderId="14" xfId="0" applyFont="1" applyBorder="1"/>
    <xf numFmtId="2" fontId="14" fillId="3" borderId="11" xfId="3" applyNumberFormat="1" applyFont="1" applyBorder="1"/>
    <xf numFmtId="2" fontId="14" fillId="3" borderId="10" xfId="3" applyNumberFormat="1" applyFont="1" applyBorder="1"/>
    <xf numFmtId="0" fontId="0" fillId="4" borderId="0" xfId="0" applyFill="1"/>
    <xf numFmtId="0" fontId="0" fillId="4" borderId="9" xfId="0" applyFill="1" applyBorder="1"/>
    <xf numFmtId="164" fontId="0" fillId="0" borderId="0" xfId="0" applyNumberFormat="1"/>
    <xf numFmtId="16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0" xfId="0" applyNumberFormat="1"/>
    <xf numFmtId="9" fontId="0" fillId="0" borderId="0" xfId="4" applyFont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5" xfId="0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4" xfId="0" applyBorder="1" applyAlignment="1">
      <alignment horizontal="left" vertical="center"/>
    </xf>
    <xf numFmtId="0" fontId="0" fillId="0" borderId="9" xfId="0" applyBorder="1"/>
    <xf numFmtId="164" fontId="0" fillId="0" borderId="9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9" fontId="0" fillId="0" borderId="9" xfId="4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0" fillId="0" borderId="9" xfId="0" applyBorder="1" applyAlignment="1">
      <alignment horizontal="right"/>
    </xf>
    <xf numFmtId="9" fontId="0" fillId="0" borderId="0" xfId="0" applyNumberFormat="1"/>
    <xf numFmtId="164" fontId="0" fillId="0" borderId="9" xfId="0" applyNumberFormat="1" applyBorder="1"/>
    <xf numFmtId="9" fontId="0" fillId="0" borderId="9" xfId="0" applyNumberFormat="1" applyBorder="1"/>
    <xf numFmtId="0" fontId="0" fillId="0" borderId="0" xfId="0" applyBorder="1"/>
    <xf numFmtId="0" fontId="0" fillId="0" borderId="0" xfId="0" applyBorder="1" applyAlignment="1">
      <alignment horizontal="center"/>
    </xf>
    <xf numFmtId="164" fontId="0" fillId="0" borderId="0" xfId="0" applyNumberFormat="1" applyBorder="1"/>
    <xf numFmtId="0" fontId="0" fillId="0" borderId="15" xfId="0" applyBorder="1"/>
    <xf numFmtId="0" fontId="6" fillId="0" borderId="16" xfId="0" applyFont="1" applyBorder="1" applyAlignment="1">
      <alignment horizontal="center"/>
    </xf>
    <xf numFmtId="0" fontId="6" fillId="0" borderId="16" xfId="0" applyFont="1" applyFill="1" applyBorder="1" applyAlignment="1">
      <alignment horizontal="center"/>
    </xf>
    <xf numFmtId="0" fontId="0" fillId="0" borderId="0" xfId="0" applyBorder="1" applyAlignment="1">
      <alignment horizontal="right"/>
    </xf>
    <xf numFmtId="9" fontId="0" fillId="0" borderId="0" xfId="4" applyFont="1" applyBorder="1" applyAlignment="1">
      <alignment horizontal="center" vertical="center"/>
    </xf>
    <xf numFmtId="9" fontId="0" fillId="0" borderId="0" xfId="0" applyNumberFormat="1" applyBorder="1"/>
    <xf numFmtId="0" fontId="0" fillId="0" borderId="16" xfId="0" applyBorder="1"/>
  </cellXfs>
  <cellStyles count="5">
    <cellStyle name="Calculation" xfId="2" builtinId="22"/>
    <cellStyle name="Input" xfId="1" builtinId="20"/>
    <cellStyle name="Normal" xfId="0" builtinId="0"/>
    <cellStyle name="Output" xfId="3" builtinId="21"/>
    <cellStyle name="Percent" xfId="4" builtinId="5"/>
  </cellStyles>
  <dxfs count="6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sheetMetadata" Target="metadata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anessa Burton" id="{B921AA85-17B3-4282-AEA6-3969CA23D2BE}" userId="S::VanessaBurton@woodlandtrust.org.uk::6ad0ea5a-567b-4fef-ac7e-0dd0d6f544b4" providerId="AD"/>
</personList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2618F2D-1666-4D9A-9E24-BEDCBB6CEEF9}" name="Table1" displayName="Table1" ref="A1:A31" totalsRowShown="0" headerRowDxfId="5" headerRowBorderDxfId="4">
  <autoFilter ref="A1:A31" xr:uid="{E2618F2D-1666-4D9A-9E24-BEDCBB6CEEF9}"/>
  <tableColumns count="1">
    <tableColumn id="1" xr3:uid="{21430E6D-FF14-43E1-8FE4-EDEFDE6E5588}" name="Common name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C796358-497D-4DD9-9832-966F7E54CBEB}" name="Table2" displayName="Table2" ref="C1:D7" totalsRowShown="0">
  <autoFilter ref="C1:D7" xr:uid="{9C796358-497D-4DD9-9832-966F7E54CBEB}"/>
  <tableColumns count="2">
    <tableColumn id="1" xr3:uid="{D4CB5275-E29A-4876-9A3A-9FFB68C03462}" name="Stage"/>
    <tableColumn id="2" xr3:uid="{3EB53921-FFA7-443B-BF11-BA8943A85ADB}" name="Definition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38CCC4F-A715-40CA-BD17-AA7AB67C7EF7}" name="Table3" displayName="Table3" ref="C10:D14" totalsRowShown="0" headerRowDxfId="3" headerRowBorderDxfId="2">
  <autoFilter ref="C10:D14" xr:uid="{E38CCC4F-A715-40CA-BD17-AA7AB67C7EF7}"/>
  <tableColumns count="2">
    <tableColumn id="1" xr3:uid="{FB9D5A37-3F22-4667-808C-05DCEDFB03A7}" name="Herbivore impact score"/>
    <tableColumn id="2" xr3:uid="{B1827C85-B9E4-4CE1-ADF1-4B33D1D7522B}" name="Descrip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" dT="2025-04-30T15:42:31.42" personId="{B921AA85-17B3-4282-AEA6-3969CA23D2BE}" id="{3DC26E41-33C8-42FA-BB6C-9AB091E83944}">
    <text>You only need to record a single location for each plot</text>
  </threadedComment>
  <threadedComment ref="D1" dT="2025-04-30T15:42:00.31" personId="{B921AA85-17B3-4282-AEA6-3969CA23D2BE}" id="{A614EE31-1886-407D-8677-D762531C05B2}">
    <text>If you want to add additional species, edit the ‘Species’ table in the ‘Reference data &amp; definitions’ tab.</text>
  </threadedComment>
</ThreadedComment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2C463-EA16-4BD6-BF50-B4553B3AD671}">
  <dimension ref="A1:L11"/>
  <sheetViews>
    <sheetView tabSelected="1" workbookViewId="0">
      <selection activeCell="A14" sqref="A14"/>
    </sheetView>
  </sheetViews>
  <sheetFormatPr defaultRowHeight="14.5" x14ac:dyDescent="0.35"/>
  <cols>
    <col min="1" max="1" width="26.6328125" bestFit="1" customWidth="1"/>
    <col min="7" max="7" width="33.08984375" customWidth="1"/>
  </cols>
  <sheetData>
    <row r="1" spans="1:12" ht="14.4" customHeight="1" x14ac:dyDescent="0.35">
      <c r="A1" s="38" t="s">
        <v>0</v>
      </c>
      <c r="B1" s="38"/>
      <c r="C1" s="38"/>
      <c r="D1" s="38"/>
      <c r="E1" s="38"/>
      <c r="F1" s="38"/>
      <c r="G1" s="38"/>
      <c r="H1" s="34" t="e" vm="1">
        <v>#VALUE!</v>
      </c>
      <c r="I1" s="34"/>
      <c r="J1" s="34"/>
      <c r="K1" s="34"/>
      <c r="L1" s="34"/>
    </row>
    <row r="2" spans="1:12" ht="14.4" customHeight="1" x14ac:dyDescent="0.35">
      <c r="A2" s="38"/>
      <c r="B2" s="38"/>
      <c r="C2" s="38"/>
      <c r="D2" s="38"/>
      <c r="E2" s="38"/>
      <c r="F2" s="38"/>
      <c r="G2" s="38"/>
      <c r="H2" s="34"/>
      <c r="I2" s="34"/>
      <c r="J2" s="34"/>
      <c r="K2" s="34"/>
      <c r="L2" s="34"/>
    </row>
    <row r="3" spans="1:12" ht="14.4" customHeight="1" x14ac:dyDescent="0.35">
      <c r="A3" s="38"/>
      <c r="B3" s="38"/>
      <c r="C3" s="38"/>
      <c r="D3" s="38"/>
      <c r="E3" s="38"/>
      <c r="F3" s="38"/>
      <c r="G3" s="38"/>
      <c r="H3" s="34"/>
      <c r="I3" s="34"/>
      <c r="J3" s="34"/>
      <c r="K3" s="34"/>
      <c r="L3" s="34"/>
    </row>
    <row r="4" spans="1:12" x14ac:dyDescent="0.35">
      <c r="A4" s="39" t="s">
        <v>123</v>
      </c>
      <c r="B4" s="39"/>
      <c r="C4" s="39"/>
      <c r="D4" s="39"/>
      <c r="E4" s="39"/>
      <c r="F4" s="39"/>
      <c r="G4" s="39"/>
      <c r="H4" s="34"/>
      <c r="I4" s="34"/>
      <c r="J4" s="34"/>
      <c r="K4" s="34"/>
      <c r="L4" s="34"/>
    </row>
    <row r="5" spans="1:12" x14ac:dyDescent="0.35">
      <c r="A5" s="33" t="s">
        <v>122</v>
      </c>
      <c r="B5" s="33"/>
      <c r="C5" s="33"/>
      <c r="D5" s="33"/>
      <c r="E5" s="33"/>
      <c r="F5" s="33"/>
      <c r="G5" s="33"/>
      <c r="H5" s="34"/>
      <c r="I5" s="34"/>
      <c r="J5" s="34"/>
      <c r="K5" s="34"/>
      <c r="L5" s="34"/>
    </row>
    <row r="6" spans="1:12" x14ac:dyDescent="0.35">
      <c r="H6" s="34"/>
      <c r="I6" s="34"/>
      <c r="J6" s="34"/>
      <c r="K6" s="34"/>
      <c r="L6" s="34"/>
    </row>
    <row r="7" spans="1:12" ht="99.65" customHeight="1" x14ac:dyDescent="0.35">
      <c r="A7" s="7" t="s">
        <v>1</v>
      </c>
      <c r="B7" s="40" t="s">
        <v>102</v>
      </c>
      <c r="C7" s="40"/>
      <c r="D7" s="40"/>
      <c r="E7" s="40"/>
      <c r="F7" s="40"/>
      <c r="G7" s="40"/>
      <c r="H7" s="34"/>
      <c r="I7" s="34"/>
      <c r="J7" s="34"/>
      <c r="K7" s="34"/>
      <c r="L7" s="34"/>
    </row>
    <row r="8" spans="1:12" ht="148" customHeight="1" x14ac:dyDescent="0.35">
      <c r="A8" s="7" t="s">
        <v>2</v>
      </c>
      <c r="B8" s="35" t="s">
        <v>119</v>
      </c>
      <c r="C8" s="36"/>
      <c r="D8" s="36"/>
      <c r="E8" s="36"/>
      <c r="F8" s="36"/>
      <c r="G8" s="37"/>
      <c r="H8" s="34"/>
      <c r="I8" s="34"/>
      <c r="J8" s="34"/>
      <c r="K8" s="34"/>
      <c r="L8" s="34"/>
    </row>
    <row r="9" spans="1:12" ht="63.5" customHeight="1" x14ac:dyDescent="0.35">
      <c r="A9" s="7" t="s">
        <v>3</v>
      </c>
      <c r="B9" s="35" t="s">
        <v>113</v>
      </c>
      <c r="C9" s="36"/>
      <c r="D9" s="36"/>
      <c r="E9" s="36"/>
      <c r="F9" s="36"/>
      <c r="G9" s="37"/>
      <c r="H9" s="34"/>
      <c r="I9" s="34"/>
      <c r="J9" s="34"/>
      <c r="K9" s="34"/>
      <c r="L9" s="34"/>
    </row>
    <row r="10" spans="1:12" ht="35.5" customHeight="1" x14ac:dyDescent="0.35">
      <c r="A10" s="7" t="s">
        <v>4</v>
      </c>
      <c r="B10" s="35" t="s">
        <v>114</v>
      </c>
      <c r="C10" s="36"/>
      <c r="D10" s="36"/>
      <c r="E10" s="36"/>
      <c r="F10" s="36"/>
      <c r="G10" s="37"/>
      <c r="H10" s="34"/>
      <c r="I10" s="34"/>
      <c r="J10" s="34"/>
      <c r="K10" s="34"/>
      <c r="L10" s="34"/>
    </row>
    <row r="11" spans="1:12" ht="64" customHeight="1" x14ac:dyDescent="0.35">
      <c r="A11" s="7" t="s">
        <v>5</v>
      </c>
      <c r="B11" s="40" t="s">
        <v>115</v>
      </c>
      <c r="C11" s="40"/>
      <c r="D11" s="40"/>
      <c r="E11" s="40"/>
      <c r="F11" s="40"/>
      <c r="G11" s="40"/>
      <c r="H11" s="34"/>
      <c r="I11" s="34"/>
      <c r="J11" s="34"/>
      <c r="K11" s="34"/>
      <c r="L11" s="34"/>
    </row>
  </sheetData>
  <mergeCells count="9">
    <mergeCell ref="A5:G5"/>
    <mergeCell ref="B11:G11"/>
    <mergeCell ref="B8:G8"/>
    <mergeCell ref="B9:G9"/>
    <mergeCell ref="B10:G10"/>
    <mergeCell ref="A1:G3"/>
    <mergeCell ref="A4:G4"/>
    <mergeCell ref="B7:G7"/>
    <mergeCell ref="H1:L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0DA94-A1C5-4B40-B3D7-6303C8398B34}">
  <dimension ref="A1:D16"/>
  <sheetViews>
    <sheetView zoomScaleNormal="100" workbookViewId="0">
      <selection activeCell="D32" sqref="D32"/>
    </sheetView>
  </sheetViews>
  <sheetFormatPr defaultColWidth="8.6328125" defaultRowHeight="14.5" x14ac:dyDescent="0.35"/>
  <cols>
    <col min="1" max="1" width="26.453125" style="1" bestFit="1" customWidth="1"/>
    <col min="2" max="2" width="8.6328125" style="14"/>
    <col min="3" max="3" width="8.6328125" style="1"/>
    <col min="4" max="4" width="93.6328125" style="3" bestFit="1" customWidth="1"/>
    <col min="5" max="5" width="16.08984375" style="1" bestFit="1" customWidth="1"/>
    <col min="6" max="16384" width="8.6328125" style="1"/>
  </cols>
  <sheetData>
    <row r="1" spans="1:4" x14ac:dyDescent="0.35">
      <c r="C1" s="1" t="s">
        <v>116</v>
      </c>
    </row>
    <row r="2" spans="1:4" x14ac:dyDescent="0.35">
      <c r="A2" s="1" t="s">
        <v>6</v>
      </c>
      <c r="B2" s="19">
        <v>320</v>
      </c>
      <c r="C2" s="1" t="s">
        <v>117</v>
      </c>
      <c r="D2" s="3" t="s">
        <v>7</v>
      </c>
    </row>
    <row r="3" spans="1:4" x14ac:dyDescent="0.35">
      <c r="A3" s="1" t="s">
        <v>8</v>
      </c>
      <c r="B3" s="18">
        <v>10</v>
      </c>
      <c r="C3" s="1" t="s">
        <v>20</v>
      </c>
      <c r="D3" s="3" t="s">
        <v>9</v>
      </c>
    </row>
    <row r="4" spans="1:4" ht="16.5" x14ac:dyDescent="0.35">
      <c r="A4" s="1" t="s">
        <v>10</v>
      </c>
      <c r="B4" s="17">
        <f>IF(B2*B3=0,"-",B2*B3)</f>
        <v>3200</v>
      </c>
      <c r="C4" s="1" t="s">
        <v>101</v>
      </c>
    </row>
    <row r="5" spans="1:4" x14ac:dyDescent="0.35">
      <c r="A5" s="1" t="s">
        <v>11</v>
      </c>
      <c r="B5" s="16">
        <v>5</v>
      </c>
      <c r="C5" s="1" t="s">
        <v>12</v>
      </c>
      <c r="D5" s="3" t="s">
        <v>13</v>
      </c>
    </row>
    <row r="6" spans="1:4" ht="16.5" x14ac:dyDescent="0.35">
      <c r="A6" s="1" t="s">
        <v>105</v>
      </c>
      <c r="B6" s="15">
        <f>IFERROR(B4*B5/100,"-")</f>
        <v>160</v>
      </c>
      <c r="C6" s="1" t="s">
        <v>101</v>
      </c>
    </row>
    <row r="8" spans="1:4" x14ac:dyDescent="0.35">
      <c r="A8" s="1" t="s">
        <v>14</v>
      </c>
      <c r="B8" s="20">
        <v>5</v>
      </c>
      <c r="C8" s="1" t="s">
        <v>15</v>
      </c>
      <c r="D8" s="3" t="s">
        <v>16</v>
      </c>
    </row>
    <row r="9" spans="1:4" ht="16.5" x14ac:dyDescent="0.35">
      <c r="A9" s="1" t="s">
        <v>17</v>
      </c>
      <c r="B9" s="15">
        <f>IFERROR(B6/B8,"-")</f>
        <v>32</v>
      </c>
      <c r="C9" s="1" t="s">
        <v>101</v>
      </c>
    </row>
    <row r="11" spans="1:4" x14ac:dyDescent="0.35">
      <c r="A11" s="2" t="s">
        <v>18</v>
      </c>
      <c r="B11" s="21"/>
    </row>
    <row r="12" spans="1:4" x14ac:dyDescent="0.35">
      <c r="A12" s="23" t="s">
        <v>19</v>
      </c>
      <c r="B12" s="22">
        <f>IFERROR(SQRT(B9/PI()),"-")</f>
        <v>3.1915382432114616</v>
      </c>
      <c r="C12" s="1" t="s">
        <v>20</v>
      </c>
      <c r="D12" s="3" t="s">
        <v>21</v>
      </c>
    </row>
    <row r="14" spans="1:4" x14ac:dyDescent="0.35">
      <c r="A14" s="2" t="s">
        <v>22</v>
      </c>
    </row>
    <row r="15" spans="1:4" x14ac:dyDescent="0.35">
      <c r="A15" s="1" t="s">
        <v>23</v>
      </c>
      <c r="B15" s="25">
        <f>IFERROR(SQRT(B9),"-")</f>
        <v>5.6568542494923806</v>
      </c>
      <c r="C15" s="1" t="s">
        <v>20</v>
      </c>
      <c r="D15" s="3" t="s">
        <v>24</v>
      </c>
    </row>
    <row r="16" spans="1:4" x14ac:dyDescent="0.35">
      <c r="A16" s="1" t="s">
        <v>25</v>
      </c>
      <c r="B16" s="24">
        <f>IFERROR(SQRT(2*B9),"-")</f>
        <v>8</v>
      </c>
      <c r="C16" s="1" t="s">
        <v>20</v>
      </c>
    </row>
  </sheetData>
  <conditionalFormatting sqref="B2:B3 B5 B8">
    <cfRule type="containsBlanks" dxfId="1" priority="1">
      <formula>LEN(TRIM(B2))=0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3D4F8-423C-4CDA-B316-499FC32716B3}">
  <dimension ref="A1:N93"/>
  <sheetViews>
    <sheetView zoomScaleNormal="100" workbookViewId="0">
      <selection activeCell="O3" sqref="O3"/>
    </sheetView>
  </sheetViews>
  <sheetFormatPr defaultRowHeight="14.5" x14ac:dyDescent="0.35"/>
  <cols>
    <col min="2" max="2" width="6.90625" bestFit="1" customWidth="1"/>
    <col min="3" max="3" width="30" customWidth="1"/>
    <col min="4" max="4" width="17.08984375" bestFit="1" customWidth="1"/>
    <col min="5" max="5" width="8" bestFit="1" customWidth="1"/>
    <col min="6" max="6" width="15.36328125" customWidth="1"/>
  </cols>
  <sheetData>
    <row r="1" spans="1:14" s="4" customFormat="1" x14ac:dyDescent="0.35">
      <c r="A1" s="4" t="s">
        <v>33</v>
      </c>
      <c r="B1" s="4" t="s">
        <v>34</v>
      </c>
      <c r="C1" s="4" t="s">
        <v>35</v>
      </c>
      <c r="D1" s="4" t="s">
        <v>36</v>
      </c>
      <c r="E1" s="4" t="s">
        <v>37</v>
      </c>
      <c r="F1" s="4" t="s">
        <v>38</v>
      </c>
    </row>
    <row r="2" spans="1:14" s="5" customFormat="1" x14ac:dyDescent="0.35">
      <c r="A2" t="s">
        <v>39</v>
      </c>
      <c r="B2">
        <v>1</v>
      </c>
      <c r="C2" s="43" t="s">
        <v>40</v>
      </c>
      <c r="D2" t="s">
        <v>41</v>
      </c>
      <c r="E2" t="s">
        <v>42</v>
      </c>
      <c r="F2">
        <v>0</v>
      </c>
    </row>
    <row r="3" spans="1:14" x14ac:dyDescent="0.35">
      <c r="A3" t="s">
        <v>39</v>
      </c>
      <c r="B3">
        <v>1</v>
      </c>
      <c r="C3" s="41"/>
      <c r="D3" t="s">
        <v>43</v>
      </c>
      <c r="E3" t="s">
        <v>44</v>
      </c>
      <c r="F3">
        <v>3</v>
      </c>
      <c r="H3" s="42" t="s">
        <v>118</v>
      </c>
      <c r="I3" s="42"/>
      <c r="J3" s="42"/>
      <c r="K3" s="42"/>
      <c r="L3" s="42"/>
      <c r="M3" s="42"/>
      <c r="N3" s="42"/>
    </row>
    <row r="4" spans="1:14" x14ac:dyDescent="0.35">
      <c r="A4" t="s">
        <v>39</v>
      </c>
      <c r="B4">
        <v>1</v>
      </c>
      <c r="C4" s="41"/>
      <c r="D4" t="s">
        <v>45</v>
      </c>
      <c r="E4" t="s">
        <v>46</v>
      </c>
      <c r="F4">
        <v>3</v>
      </c>
      <c r="H4" s="42"/>
      <c r="I4" s="42"/>
      <c r="J4" s="42"/>
      <c r="K4" s="42"/>
      <c r="L4" s="42"/>
      <c r="M4" s="42"/>
      <c r="N4" s="42"/>
    </row>
    <row r="5" spans="1:14" x14ac:dyDescent="0.35">
      <c r="A5" t="s">
        <v>39</v>
      </c>
      <c r="B5">
        <v>1</v>
      </c>
      <c r="C5" s="41"/>
      <c r="D5" t="s">
        <v>45</v>
      </c>
      <c r="E5" t="s">
        <v>42</v>
      </c>
      <c r="F5">
        <v>2</v>
      </c>
      <c r="H5" s="42"/>
      <c r="I5" s="42"/>
      <c r="J5" s="42"/>
      <c r="K5" s="42"/>
      <c r="L5" s="42"/>
      <c r="M5" s="42"/>
      <c r="N5" s="42"/>
    </row>
    <row r="6" spans="1:14" x14ac:dyDescent="0.35">
      <c r="A6" t="s">
        <v>39</v>
      </c>
      <c r="B6">
        <v>1</v>
      </c>
      <c r="C6" s="41"/>
      <c r="D6" t="s">
        <v>47</v>
      </c>
      <c r="E6" t="s">
        <v>42</v>
      </c>
      <c r="F6">
        <v>0</v>
      </c>
      <c r="H6" s="42"/>
      <c r="I6" s="42"/>
      <c r="J6" s="42"/>
      <c r="K6" s="42"/>
      <c r="L6" s="42"/>
      <c r="M6" s="42"/>
      <c r="N6" s="42"/>
    </row>
    <row r="7" spans="1:14" x14ac:dyDescent="0.35">
      <c r="A7" t="s">
        <v>39</v>
      </c>
      <c r="B7">
        <v>1</v>
      </c>
      <c r="C7" s="41"/>
      <c r="D7" t="s">
        <v>41</v>
      </c>
      <c r="E7" t="s">
        <v>44</v>
      </c>
      <c r="F7">
        <v>0</v>
      </c>
      <c r="H7" s="42"/>
      <c r="I7" s="42"/>
      <c r="J7" s="42"/>
      <c r="K7" s="42"/>
      <c r="L7" s="42"/>
      <c r="M7" s="42"/>
      <c r="N7" s="42"/>
    </row>
    <row r="8" spans="1:14" x14ac:dyDescent="0.35">
      <c r="A8" t="s">
        <v>39</v>
      </c>
      <c r="B8">
        <v>1</v>
      </c>
      <c r="C8" s="41" t="s">
        <v>51</v>
      </c>
      <c r="D8" t="s">
        <v>43</v>
      </c>
      <c r="E8" t="s">
        <v>42</v>
      </c>
      <c r="F8">
        <v>3</v>
      </c>
    </row>
    <row r="9" spans="1:14" x14ac:dyDescent="0.35">
      <c r="A9" t="s">
        <v>39</v>
      </c>
      <c r="B9">
        <v>1</v>
      </c>
      <c r="C9" s="41"/>
      <c r="D9" t="s">
        <v>43</v>
      </c>
      <c r="E9" t="s">
        <v>42</v>
      </c>
      <c r="F9">
        <v>0</v>
      </c>
    </row>
    <row r="10" spans="1:14" x14ac:dyDescent="0.35">
      <c r="A10" t="s">
        <v>39</v>
      </c>
      <c r="B10">
        <v>1</v>
      </c>
      <c r="C10" s="41"/>
      <c r="D10" t="s">
        <v>52</v>
      </c>
      <c r="E10" t="s">
        <v>42</v>
      </c>
      <c r="F10">
        <v>0</v>
      </c>
    </row>
    <row r="11" spans="1:14" x14ac:dyDescent="0.35">
      <c r="A11" t="s">
        <v>39</v>
      </c>
      <c r="B11">
        <v>1</v>
      </c>
      <c r="C11" s="41"/>
      <c r="D11" t="s">
        <v>53</v>
      </c>
      <c r="E11" t="s">
        <v>42</v>
      </c>
      <c r="F11">
        <v>3</v>
      </c>
    </row>
    <row r="12" spans="1:14" x14ac:dyDescent="0.35">
      <c r="A12" t="s">
        <v>39</v>
      </c>
      <c r="B12">
        <v>1</v>
      </c>
      <c r="C12" s="41"/>
      <c r="D12" t="s">
        <v>54</v>
      </c>
      <c r="E12" t="s">
        <v>55</v>
      </c>
      <c r="F12">
        <v>0</v>
      </c>
    </row>
    <row r="13" spans="1:14" x14ac:dyDescent="0.35">
      <c r="A13" t="s">
        <v>39</v>
      </c>
      <c r="B13">
        <v>1</v>
      </c>
      <c r="C13" s="41"/>
      <c r="D13" t="s">
        <v>52</v>
      </c>
      <c r="E13" t="s">
        <v>42</v>
      </c>
      <c r="F13">
        <v>0</v>
      </c>
    </row>
    <row r="14" spans="1:14" x14ac:dyDescent="0.35">
      <c r="A14" t="s">
        <v>39</v>
      </c>
      <c r="B14">
        <v>1</v>
      </c>
      <c r="C14" s="41"/>
      <c r="D14" t="s">
        <v>49</v>
      </c>
      <c r="E14" t="s">
        <v>42</v>
      </c>
      <c r="F14">
        <v>3</v>
      </c>
    </row>
    <row r="15" spans="1:14" x14ac:dyDescent="0.35">
      <c r="A15" t="s">
        <v>39</v>
      </c>
      <c r="B15">
        <v>1</v>
      </c>
      <c r="C15" s="41"/>
      <c r="D15" t="s">
        <v>41</v>
      </c>
      <c r="E15" t="s">
        <v>42</v>
      </c>
      <c r="F15">
        <v>0</v>
      </c>
    </row>
    <row r="16" spans="1:14" x14ac:dyDescent="0.35">
      <c r="A16" t="s">
        <v>39</v>
      </c>
      <c r="B16">
        <v>1</v>
      </c>
      <c r="C16" s="41" t="s">
        <v>56</v>
      </c>
      <c r="D16" t="s">
        <v>57</v>
      </c>
      <c r="E16" t="s">
        <v>42</v>
      </c>
      <c r="F16">
        <v>0</v>
      </c>
    </row>
    <row r="17" spans="1:6" x14ac:dyDescent="0.35">
      <c r="A17" t="s">
        <v>39</v>
      </c>
      <c r="B17">
        <v>1</v>
      </c>
      <c r="C17" s="41"/>
      <c r="D17" t="s">
        <v>57</v>
      </c>
      <c r="E17" t="s">
        <v>46</v>
      </c>
      <c r="F17">
        <v>0</v>
      </c>
    </row>
    <row r="18" spans="1:6" x14ac:dyDescent="0.35">
      <c r="A18" t="s">
        <v>39</v>
      </c>
      <c r="B18">
        <v>1</v>
      </c>
      <c r="C18" s="41"/>
      <c r="D18" t="s">
        <v>57</v>
      </c>
      <c r="E18" t="s">
        <v>42</v>
      </c>
      <c r="F18">
        <v>3</v>
      </c>
    </row>
    <row r="19" spans="1:6" x14ac:dyDescent="0.35">
      <c r="A19" t="s">
        <v>39</v>
      </c>
      <c r="B19">
        <v>1</v>
      </c>
      <c r="C19" s="41"/>
      <c r="D19" t="s">
        <v>57</v>
      </c>
      <c r="E19" t="s">
        <v>42</v>
      </c>
      <c r="F19">
        <v>1</v>
      </c>
    </row>
    <row r="20" spans="1:6" x14ac:dyDescent="0.35">
      <c r="A20" t="s">
        <v>39</v>
      </c>
      <c r="B20">
        <v>1</v>
      </c>
      <c r="C20" s="41" t="s">
        <v>58</v>
      </c>
      <c r="D20" t="s">
        <v>59</v>
      </c>
      <c r="E20" t="s">
        <v>42</v>
      </c>
      <c r="F20">
        <v>1</v>
      </c>
    </row>
    <row r="21" spans="1:6" x14ac:dyDescent="0.35">
      <c r="A21" t="s">
        <v>39</v>
      </c>
      <c r="B21">
        <v>1</v>
      </c>
      <c r="C21" s="41"/>
      <c r="D21" t="s">
        <v>59</v>
      </c>
      <c r="E21" t="s">
        <v>42</v>
      </c>
      <c r="F21">
        <v>1</v>
      </c>
    </row>
    <row r="22" spans="1:6" x14ac:dyDescent="0.35">
      <c r="A22" t="s">
        <v>39</v>
      </c>
      <c r="B22">
        <v>1</v>
      </c>
      <c r="C22" s="41"/>
      <c r="D22" t="s">
        <v>59</v>
      </c>
      <c r="E22" t="s">
        <v>42</v>
      </c>
      <c r="F22">
        <v>1</v>
      </c>
    </row>
    <row r="23" spans="1:6" x14ac:dyDescent="0.35">
      <c r="A23" t="s">
        <v>39</v>
      </c>
      <c r="B23">
        <v>1</v>
      </c>
      <c r="C23" s="41"/>
      <c r="D23" t="s">
        <v>59</v>
      </c>
      <c r="E23" t="s">
        <v>42</v>
      </c>
      <c r="F23">
        <v>1</v>
      </c>
    </row>
    <row r="24" spans="1:6" x14ac:dyDescent="0.35">
      <c r="A24" t="s">
        <v>39</v>
      </c>
      <c r="B24">
        <v>2</v>
      </c>
      <c r="C24" s="41"/>
      <c r="D24" t="s">
        <v>59</v>
      </c>
      <c r="E24" t="s">
        <v>46</v>
      </c>
      <c r="F24">
        <v>1</v>
      </c>
    </row>
    <row r="25" spans="1:6" x14ac:dyDescent="0.35">
      <c r="A25" t="s">
        <v>39</v>
      </c>
      <c r="B25">
        <v>2</v>
      </c>
      <c r="C25" s="41"/>
      <c r="D25" t="s">
        <v>59</v>
      </c>
      <c r="E25" t="s">
        <v>42</v>
      </c>
      <c r="F25">
        <v>2</v>
      </c>
    </row>
    <row r="26" spans="1:6" x14ac:dyDescent="0.35">
      <c r="A26" t="s">
        <v>39</v>
      </c>
      <c r="B26">
        <v>2</v>
      </c>
      <c r="D26" t="s">
        <v>96</v>
      </c>
      <c r="E26" t="s">
        <v>55</v>
      </c>
      <c r="F26">
        <v>1</v>
      </c>
    </row>
    <row r="27" spans="1:6" x14ac:dyDescent="0.35">
      <c r="A27" t="s">
        <v>39</v>
      </c>
      <c r="B27">
        <v>1</v>
      </c>
      <c r="D27" t="s">
        <v>59</v>
      </c>
      <c r="E27" t="s">
        <v>42</v>
      </c>
      <c r="F27">
        <v>1</v>
      </c>
    </row>
    <row r="28" spans="1:6" x14ac:dyDescent="0.35">
      <c r="A28" t="s">
        <v>39</v>
      </c>
      <c r="B28">
        <v>1</v>
      </c>
      <c r="D28" t="s">
        <v>59</v>
      </c>
      <c r="E28" t="s">
        <v>42</v>
      </c>
      <c r="F28">
        <v>1</v>
      </c>
    </row>
    <row r="29" spans="1:6" x14ac:dyDescent="0.35">
      <c r="A29" t="s">
        <v>39</v>
      </c>
      <c r="B29">
        <v>3</v>
      </c>
      <c r="D29" t="s">
        <v>59</v>
      </c>
      <c r="E29" t="s">
        <v>42</v>
      </c>
      <c r="F29">
        <v>3</v>
      </c>
    </row>
    <row r="30" spans="1:6" x14ac:dyDescent="0.35">
      <c r="A30" t="s">
        <v>39</v>
      </c>
      <c r="B30">
        <v>3</v>
      </c>
      <c r="D30" t="s">
        <v>92</v>
      </c>
      <c r="E30" t="s">
        <v>42</v>
      </c>
      <c r="F30">
        <v>3</v>
      </c>
    </row>
    <row r="31" spans="1:6" x14ac:dyDescent="0.35">
      <c r="A31" t="s">
        <v>39</v>
      </c>
      <c r="B31">
        <v>3</v>
      </c>
      <c r="D31" t="s">
        <v>59</v>
      </c>
      <c r="E31" t="s">
        <v>46</v>
      </c>
      <c r="F31">
        <v>3</v>
      </c>
    </row>
    <row r="32" spans="1:6" x14ac:dyDescent="0.35">
      <c r="A32" t="s">
        <v>39</v>
      </c>
      <c r="B32">
        <v>3</v>
      </c>
      <c r="D32" t="s">
        <v>93</v>
      </c>
      <c r="E32" t="s">
        <v>42</v>
      </c>
      <c r="F32">
        <v>3</v>
      </c>
    </row>
    <row r="33" spans="1:6" x14ac:dyDescent="0.35">
      <c r="A33" t="s">
        <v>39</v>
      </c>
      <c r="B33">
        <v>4</v>
      </c>
      <c r="D33" t="s">
        <v>91</v>
      </c>
      <c r="E33" t="s">
        <v>46</v>
      </c>
      <c r="F33">
        <v>2</v>
      </c>
    </row>
    <row r="34" spans="1:6" x14ac:dyDescent="0.35">
      <c r="A34" t="s">
        <v>39</v>
      </c>
      <c r="B34">
        <v>4</v>
      </c>
      <c r="D34" t="s">
        <v>43</v>
      </c>
      <c r="E34" t="s">
        <v>44</v>
      </c>
      <c r="F34">
        <v>1</v>
      </c>
    </row>
    <row r="35" spans="1:6" x14ac:dyDescent="0.35">
      <c r="A35" t="s">
        <v>39</v>
      </c>
      <c r="B35">
        <v>4</v>
      </c>
      <c r="D35" t="s">
        <v>59</v>
      </c>
      <c r="E35" t="s">
        <v>42</v>
      </c>
      <c r="F35">
        <v>1</v>
      </c>
    </row>
    <row r="36" spans="1:6" x14ac:dyDescent="0.35">
      <c r="A36" t="s">
        <v>39</v>
      </c>
      <c r="B36">
        <v>4</v>
      </c>
      <c r="D36" t="s">
        <v>59</v>
      </c>
      <c r="E36" t="s">
        <v>42</v>
      </c>
      <c r="F36">
        <v>2</v>
      </c>
    </row>
    <row r="37" spans="1:6" x14ac:dyDescent="0.35">
      <c r="A37" t="s">
        <v>39</v>
      </c>
      <c r="B37">
        <v>4</v>
      </c>
      <c r="D37" t="s">
        <v>59</v>
      </c>
      <c r="E37" t="s">
        <v>42</v>
      </c>
      <c r="F37">
        <v>2</v>
      </c>
    </row>
    <row r="38" spans="1:6" x14ac:dyDescent="0.35">
      <c r="A38" t="s">
        <v>39</v>
      </c>
      <c r="B38">
        <v>5</v>
      </c>
      <c r="D38" t="s">
        <v>59</v>
      </c>
      <c r="E38" t="s">
        <v>42</v>
      </c>
      <c r="F38">
        <v>1</v>
      </c>
    </row>
    <row r="39" spans="1:6" x14ac:dyDescent="0.35">
      <c r="A39" t="s">
        <v>39</v>
      </c>
      <c r="B39">
        <v>5</v>
      </c>
      <c r="D39" t="s">
        <v>59</v>
      </c>
      <c r="E39" t="s">
        <v>42</v>
      </c>
      <c r="F39">
        <v>3</v>
      </c>
    </row>
    <row r="40" spans="1:6" x14ac:dyDescent="0.35">
      <c r="A40" t="s">
        <v>39</v>
      </c>
      <c r="B40">
        <v>5</v>
      </c>
      <c r="D40" t="s">
        <v>59</v>
      </c>
      <c r="E40" t="s">
        <v>42</v>
      </c>
      <c r="F40">
        <v>3</v>
      </c>
    </row>
    <row r="41" spans="1:6" x14ac:dyDescent="0.35">
      <c r="A41" t="s">
        <v>39</v>
      </c>
      <c r="B41">
        <v>5</v>
      </c>
      <c r="D41" t="s">
        <v>96</v>
      </c>
      <c r="E41" t="s">
        <v>72</v>
      </c>
      <c r="F41">
        <v>3</v>
      </c>
    </row>
    <row r="42" spans="1:6" x14ac:dyDescent="0.35">
      <c r="A42" t="s">
        <v>39</v>
      </c>
      <c r="B42">
        <v>5</v>
      </c>
      <c r="D42" t="s">
        <v>97</v>
      </c>
      <c r="E42" t="s">
        <v>72</v>
      </c>
      <c r="F42">
        <v>3</v>
      </c>
    </row>
    <row r="43" spans="1:6" x14ac:dyDescent="0.35">
      <c r="A43" t="s">
        <v>65</v>
      </c>
      <c r="B43">
        <v>1</v>
      </c>
      <c r="D43" t="s">
        <v>78</v>
      </c>
      <c r="E43" t="s">
        <v>42</v>
      </c>
      <c r="F43">
        <v>0</v>
      </c>
    </row>
    <row r="44" spans="1:6" x14ac:dyDescent="0.35">
      <c r="A44" t="s">
        <v>65</v>
      </c>
      <c r="B44">
        <v>1</v>
      </c>
      <c r="D44" t="s">
        <v>53</v>
      </c>
      <c r="E44" t="s">
        <v>42</v>
      </c>
      <c r="F44">
        <v>1</v>
      </c>
    </row>
    <row r="45" spans="1:6" x14ac:dyDescent="0.35">
      <c r="A45" t="s">
        <v>65</v>
      </c>
      <c r="B45">
        <v>1</v>
      </c>
      <c r="D45" t="s">
        <v>49</v>
      </c>
      <c r="E45" t="s">
        <v>46</v>
      </c>
      <c r="F45">
        <v>2</v>
      </c>
    </row>
    <row r="46" spans="1:6" x14ac:dyDescent="0.35">
      <c r="A46" t="s">
        <v>65</v>
      </c>
      <c r="B46">
        <v>1</v>
      </c>
      <c r="D46" t="s">
        <v>49</v>
      </c>
      <c r="E46" t="s">
        <v>42</v>
      </c>
      <c r="F46">
        <v>1</v>
      </c>
    </row>
    <row r="47" spans="1:6" x14ac:dyDescent="0.35">
      <c r="A47" t="s">
        <v>65</v>
      </c>
      <c r="B47">
        <v>2</v>
      </c>
      <c r="D47" t="s">
        <v>81</v>
      </c>
      <c r="E47" t="s">
        <v>46</v>
      </c>
      <c r="F47">
        <v>2</v>
      </c>
    </row>
    <row r="48" spans="1:6" x14ac:dyDescent="0.35">
      <c r="A48" t="s">
        <v>65</v>
      </c>
      <c r="B48">
        <v>2</v>
      </c>
      <c r="D48" t="s">
        <v>96</v>
      </c>
      <c r="E48" t="s">
        <v>42</v>
      </c>
      <c r="F48">
        <v>1</v>
      </c>
    </row>
    <row r="49" spans="1:6" x14ac:dyDescent="0.35">
      <c r="A49" t="s">
        <v>65</v>
      </c>
      <c r="B49">
        <v>2</v>
      </c>
      <c r="D49" t="s">
        <v>81</v>
      </c>
      <c r="E49" t="s">
        <v>46</v>
      </c>
      <c r="F49">
        <v>1</v>
      </c>
    </row>
    <row r="50" spans="1:6" x14ac:dyDescent="0.35">
      <c r="A50" t="s">
        <v>65</v>
      </c>
      <c r="B50">
        <v>2</v>
      </c>
      <c r="D50" t="s">
        <v>45</v>
      </c>
      <c r="E50" t="s">
        <v>42</v>
      </c>
      <c r="F50">
        <v>0</v>
      </c>
    </row>
    <row r="51" spans="1:6" x14ac:dyDescent="0.35">
      <c r="A51" t="s">
        <v>65</v>
      </c>
      <c r="B51">
        <v>3</v>
      </c>
      <c r="D51" t="s">
        <v>45</v>
      </c>
      <c r="E51" t="s">
        <v>46</v>
      </c>
      <c r="F51">
        <v>0</v>
      </c>
    </row>
    <row r="52" spans="1:6" x14ac:dyDescent="0.35">
      <c r="A52" t="s">
        <v>65</v>
      </c>
      <c r="B52">
        <v>3</v>
      </c>
      <c r="D52" t="s">
        <v>45</v>
      </c>
      <c r="E52" t="s">
        <v>42</v>
      </c>
      <c r="F52">
        <v>0</v>
      </c>
    </row>
    <row r="53" spans="1:6" x14ac:dyDescent="0.35">
      <c r="A53" t="s">
        <v>65</v>
      </c>
      <c r="B53">
        <v>3</v>
      </c>
      <c r="D53" t="s">
        <v>45</v>
      </c>
      <c r="E53" t="s">
        <v>46</v>
      </c>
      <c r="F53">
        <v>0</v>
      </c>
    </row>
    <row r="54" spans="1:6" x14ac:dyDescent="0.35">
      <c r="A54" t="s">
        <v>65</v>
      </c>
      <c r="B54">
        <v>3</v>
      </c>
      <c r="D54" t="s">
        <v>47</v>
      </c>
      <c r="E54" t="s">
        <v>42</v>
      </c>
      <c r="F54">
        <v>0</v>
      </c>
    </row>
    <row r="55" spans="1:6" x14ac:dyDescent="0.35">
      <c r="A55" t="s">
        <v>65</v>
      </c>
      <c r="B55">
        <v>4</v>
      </c>
      <c r="D55" t="s">
        <v>47</v>
      </c>
      <c r="E55" t="s">
        <v>46</v>
      </c>
      <c r="F55">
        <v>0</v>
      </c>
    </row>
    <row r="56" spans="1:6" x14ac:dyDescent="0.35">
      <c r="A56" t="s">
        <v>65</v>
      </c>
      <c r="B56">
        <v>4</v>
      </c>
      <c r="D56" t="s">
        <v>47</v>
      </c>
      <c r="E56" t="s">
        <v>42</v>
      </c>
      <c r="F56">
        <v>0</v>
      </c>
    </row>
    <row r="57" spans="1:6" x14ac:dyDescent="0.35">
      <c r="A57" t="s">
        <v>65</v>
      </c>
      <c r="B57">
        <v>4</v>
      </c>
      <c r="D57" t="s">
        <v>47</v>
      </c>
      <c r="E57" t="s">
        <v>46</v>
      </c>
      <c r="F57">
        <v>0</v>
      </c>
    </row>
    <row r="58" spans="1:6" x14ac:dyDescent="0.35">
      <c r="A58" t="s">
        <v>65</v>
      </c>
      <c r="B58">
        <v>4</v>
      </c>
      <c r="D58" t="s">
        <v>47</v>
      </c>
      <c r="E58" t="s">
        <v>42</v>
      </c>
      <c r="F58">
        <v>0</v>
      </c>
    </row>
    <row r="59" spans="1:6" x14ac:dyDescent="0.35">
      <c r="A59" t="s">
        <v>65</v>
      </c>
      <c r="B59">
        <v>4</v>
      </c>
      <c r="D59" t="s">
        <v>47</v>
      </c>
      <c r="E59" t="s">
        <v>46</v>
      </c>
      <c r="F59">
        <v>0</v>
      </c>
    </row>
    <row r="60" spans="1:6" x14ac:dyDescent="0.35">
      <c r="A60" t="s">
        <v>65</v>
      </c>
      <c r="B60">
        <v>5</v>
      </c>
      <c r="D60" t="s">
        <v>94</v>
      </c>
      <c r="E60" t="s">
        <v>42</v>
      </c>
      <c r="F60">
        <v>0</v>
      </c>
    </row>
    <row r="61" spans="1:6" x14ac:dyDescent="0.35">
      <c r="A61" t="s">
        <v>65</v>
      </c>
      <c r="B61">
        <v>5</v>
      </c>
      <c r="D61" t="s">
        <v>94</v>
      </c>
      <c r="E61" t="s">
        <v>46</v>
      </c>
      <c r="F61">
        <v>0</v>
      </c>
    </row>
    <row r="62" spans="1:6" x14ac:dyDescent="0.35">
      <c r="A62" t="s">
        <v>65</v>
      </c>
      <c r="B62">
        <v>5</v>
      </c>
      <c r="D62" t="s">
        <v>94</v>
      </c>
      <c r="E62" t="s">
        <v>42</v>
      </c>
      <c r="F62">
        <v>0</v>
      </c>
    </row>
    <row r="63" spans="1:6" x14ac:dyDescent="0.35">
      <c r="A63" t="s">
        <v>65</v>
      </c>
      <c r="B63">
        <v>5</v>
      </c>
      <c r="D63" t="s">
        <v>94</v>
      </c>
      <c r="E63" t="s">
        <v>46</v>
      </c>
      <c r="F63">
        <v>0</v>
      </c>
    </row>
    <row r="64" spans="1:6" x14ac:dyDescent="0.35">
      <c r="A64" t="s">
        <v>65</v>
      </c>
      <c r="B64">
        <v>5</v>
      </c>
      <c r="D64" t="s">
        <v>94</v>
      </c>
      <c r="E64" t="s">
        <v>42</v>
      </c>
      <c r="F64">
        <v>0</v>
      </c>
    </row>
    <row r="65" spans="1:6" x14ac:dyDescent="0.35">
      <c r="A65" t="s">
        <v>65</v>
      </c>
      <c r="B65">
        <v>5</v>
      </c>
      <c r="D65" t="s">
        <v>94</v>
      </c>
      <c r="E65" t="s">
        <v>46</v>
      </c>
      <c r="F65">
        <v>0</v>
      </c>
    </row>
    <row r="66" spans="1:6" x14ac:dyDescent="0.35">
      <c r="A66" t="s">
        <v>65</v>
      </c>
      <c r="B66">
        <v>5</v>
      </c>
      <c r="D66" t="s">
        <v>94</v>
      </c>
      <c r="E66" t="s">
        <v>42</v>
      </c>
      <c r="F66">
        <v>0</v>
      </c>
    </row>
    <row r="67" spans="1:6" x14ac:dyDescent="0.35">
      <c r="A67" t="s">
        <v>65</v>
      </c>
      <c r="B67">
        <v>5</v>
      </c>
      <c r="D67" t="s">
        <v>94</v>
      </c>
      <c r="E67" t="s">
        <v>46</v>
      </c>
      <c r="F67">
        <v>0</v>
      </c>
    </row>
    <row r="68" spans="1:6" x14ac:dyDescent="0.35">
      <c r="A68" t="s">
        <v>65</v>
      </c>
      <c r="B68">
        <v>5</v>
      </c>
      <c r="D68" t="s">
        <v>94</v>
      </c>
      <c r="E68" t="s">
        <v>42</v>
      </c>
      <c r="F68">
        <v>0</v>
      </c>
    </row>
    <row r="69" spans="1:6" x14ac:dyDescent="0.35">
      <c r="A69" t="s">
        <v>65</v>
      </c>
      <c r="B69">
        <v>5</v>
      </c>
      <c r="D69" t="s">
        <v>94</v>
      </c>
      <c r="E69" t="s">
        <v>46</v>
      </c>
      <c r="F69">
        <v>0</v>
      </c>
    </row>
    <row r="70" spans="1:6" x14ac:dyDescent="0.35">
      <c r="A70" t="s">
        <v>66</v>
      </c>
      <c r="B70">
        <v>1</v>
      </c>
      <c r="D70" t="s">
        <v>59</v>
      </c>
      <c r="E70" t="s">
        <v>42</v>
      </c>
      <c r="F70">
        <v>0</v>
      </c>
    </row>
    <row r="71" spans="1:6" x14ac:dyDescent="0.35">
      <c r="A71" t="s">
        <v>66</v>
      </c>
      <c r="B71">
        <v>1</v>
      </c>
      <c r="D71" t="s">
        <v>74</v>
      </c>
      <c r="E71" t="s">
        <v>42</v>
      </c>
      <c r="F71">
        <v>0</v>
      </c>
    </row>
    <row r="72" spans="1:6" x14ac:dyDescent="0.35">
      <c r="A72" t="s">
        <v>66</v>
      </c>
      <c r="B72">
        <v>1</v>
      </c>
      <c r="D72" t="s">
        <v>89</v>
      </c>
      <c r="E72" t="s">
        <v>42</v>
      </c>
      <c r="F72">
        <v>0</v>
      </c>
    </row>
    <row r="73" spans="1:6" x14ac:dyDescent="0.35">
      <c r="A73" t="s">
        <v>66</v>
      </c>
      <c r="B73">
        <v>2</v>
      </c>
      <c r="D73" t="s">
        <v>47</v>
      </c>
      <c r="E73" t="s">
        <v>42</v>
      </c>
      <c r="F73">
        <v>0</v>
      </c>
    </row>
    <row r="74" spans="1:6" x14ac:dyDescent="0.35">
      <c r="A74" t="s">
        <v>66</v>
      </c>
      <c r="B74">
        <v>2</v>
      </c>
      <c r="D74" t="s">
        <v>74</v>
      </c>
      <c r="E74" t="s">
        <v>42</v>
      </c>
      <c r="F74">
        <v>2</v>
      </c>
    </row>
    <row r="75" spans="1:6" x14ac:dyDescent="0.35">
      <c r="A75" t="s">
        <v>66</v>
      </c>
      <c r="B75">
        <v>2</v>
      </c>
      <c r="D75" t="s">
        <v>89</v>
      </c>
      <c r="E75" t="s">
        <v>42</v>
      </c>
      <c r="F75">
        <v>0</v>
      </c>
    </row>
    <row r="76" spans="1:6" x14ac:dyDescent="0.35">
      <c r="A76" t="s">
        <v>66</v>
      </c>
      <c r="B76">
        <v>3</v>
      </c>
      <c r="D76" t="s">
        <v>47</v>
      </c>
      <c r="E76" t="s">
        <v>42</v>
      </c>
      <c r="F76">
        <v>0</v>
      </c>
    </row>
    <row r="77" spans="1:6" x14ac:dyDescent="0.35">
      <c r="A77" t="s">
        <v>66</v>
      </c>
      <c r="B77">
        <v>3</v>
      </c>
      <c r="D77" t="s">
        <v>74</v>
      </c>
      <c r="E77" t="s">
        <v>42</v>
      </c>
      <c r="F77">
        <v>0</v>
      </c>
    </row>
    <row r="78" spans="1:6" x14ac:dyDescent="0.35">
      <c r="A78" t="s">
        <v>66</v>
      </c>
      <c r="B78">
        <v>3</v>
      </c>
      <c r="D78" t="s">
        <v>89</v>
      </c>
      <c r="E78" t="s">
        <v>42</v>
      </c>
      <c r="F78">
        <v>0</v>
      </c>
    </row>
    <row r="79" spans="1:6" x14ac:dyDescent="0.35">
      <c r="A79" t="s">
        <v>66</v>
      </c>
      <c r="B79">
        <v>4</v>
      </c>
      <c r="D79" t="s">
        <v>47</v>
      </c>
      <c r="E79" t="s">
        <v>42</v>
      </c>
      <c r="F79">
        <v>0</v>
      </c>
    </row>
    <row r="80" spans="1:6" x14ac:dyDescent="0.35">
      <c r="A80" t="s">
        <v>66</v>
      </c>
      <c r="B80">
        <v>4</v>
      </c>
      <c r="D80" t="s">
        <v>74</v>
      </c>
      <c r="E80" t="s">
        <v>42</v>
      </c>
      <c r="F80">
        <v>0</v>
      </c>
    </row>
    <row r="81" spans="1:6" x14ac:dyDescent="0.35">
      <c r="A81" t="s">
        <v>66</v>
      </c>
      <c r="B81">
        <v>4</v>
      </c>
      <c r="D81" t="s">
        <v>89</v>
      </c>
      <c r="E81" t="s">
        <v>42</v>
      </c>
      <c r="F81">
        <v>0</v>
      </c>
    </row>
    <row r="82" spans="1:6" x14ac:dyDescent="0.35">
      <c r="A82" t="s">
        <v>66</v>
      </c>
      <c r="B82">
        <v>4</v>
      </c>
      <c r="D82" t="s">
        <v>47</v>
      </c>
      <c r="E82" t="s">
        <v>42</v>
      </c>
      <c r="F82">
        <v>0</v>
      </c>
    </row>
    <row r="83" spans="1:6" x14ac:dyDescent="0.35">
      <c r="A83" t="s">
        <v>66</v>
      </c>
      <c r="B83">
        <v>5</v>
      </c>
      <c r="D83" t="s">
        <v>57</v>
      </c>
      <c r="E83" t="s">
        <v>42</v>
      </c>
      <c r="F83">
        <v>3</v>
      </c>
    </row>
    <row r="84" spans="1:6" x14ac:dyDescent="0.35">
      <c r="A84" t="s">
        <v>66</v>
      </c>
      <c r="B84">
        <v>5</v>
      </c>
      <c r="D84" t="s">
        <v>57</v>
      </c>
      <c r="E84" t="s">
        <v>42</v>
      </c>
      <c r="F84">
        <v>0</v>
      </c>
    </row>
    <row r="85" spans="1:6" x14ac:dyDescent="0.35">
      <c r="A85" t="s">
        <v>66</v>
      </c>
      <c r="B85">
        <v>5</v>
      </c>
      <c r="D85" t="s">
        <v>57</v>
      </c>
      <c r="E85" t="s">
        <v>42</v>
      </c>
      <c r="F85">
        <v>0</v>
      </c>
    </row>
    <row r="86" spans="1:6" x14ac:dyDescent="0.35">
      <c r="A86" t="s">
        <v>66</v>
      </c>
      <c r="B86">
        <v>5</v>
      </c>
      <c r="D86" t="s">
        <v>57</v>
      </c>
      <c r="E86" t="s">
        <v>42</v>
      </c>
      <c r="F86">
        <v>3</v>
      </c>
    </row>
    <row r="87" spans="1:6" x14ac:dyDescent="0.35">
      <c r="A87" t="s">
        <v>66</v>
      </c>
      <c r="B87">
        <v>5</v>
      </c>
      <c r="D87" t="s">
        <v>57</v>
      </c>
      <c r="E87" t="s">
        <v>42</v>
      </c>
      <c r="F87">
        <v>3</v>
      </c>
    </row>
    <row r="88" spans="1:6" x14ac:dyDescent="0.35">
      <c r="A88" t="s">
        <v>66</v>
      </c>
      <c r="B88">
        <v>5</v>
      </c>
      <c r="D88" t="s">
        <v>57</v>
      </c>
      <c r="E88" t="s">
        <v>42</v>
      </c>
      <c r="F88">
        <v>0</v>
      </c>
    </row>
    <row r="89" spans="1:6" x14ac:dyDescent="0.35">
      <c r="A89" t="s">
        <v>66</v>
      </c>
      <c r="B89">
        <v>5</v>
      </c>
      <c r="D89" t="s">
        <v>57</v>
      </c>
      <c r="E89" t="s">
        <v>42</v>
      </c>
      <c r="F89">
        <v>3</v>
      </c>
    </row>
    <row r="90" spans="1:6" x14ac:dyDescent="0.35">
      <c r="A90" t="s">
        <v>66</v>
      </c>
      <c r="B90">
        <v>5</v>
      </c>
      <c r="D90" t="s">
        <v>57</v>
      </c>
      <c r="E90" t="s">
        <v>42</v>
      </c>
      <c r="F90">
        <v>0</v>
      </c>
    </row>
    <row r="91" spans="1:6" x14ac:dyDescent="0.35">
      <c r="A91" t="s">
        <v>66</v>
      </c>
      <c r="B91">
        <v>5</v>
      </c>
      <c r="D91" t="s">
        <v>57</v>
      </c>
      <c r="E91" t="s">
        <v>42</v>
      </c>
      <c r="F91">
        <v>0</v>
      </c>
    </row>
    <row r="92" spans="1:6" x14ac:dyDescent="0.35">
      <c r="A92" t="s">
        <v>66</v>
      </c>
      <c r="B92">
        <v>5</v>
      </c>
      <c r="D92" t="s">
        <v>57</v>
      </c>
      <c r="E92" t="s">
        <v>42</v>
      </c>
      <c r="F92">
        <v>0</v>
      </c>
    </row>
    <row r="93" spans="1:6" x14ac:dyDescent="0.35">
      <c r="A93" t="s">
        <v>66</v>
      </c>
      <c r="B93">
        <v>5</v>
      </c>
      <c r="D93" t="s">
        <v>57</v>
      </c>
      <c r="E93" t="s">
        <v>42</v>
      </c>
      <c r="F93">
        <v>3</v>
      </c>
    </row>
  </sheetData>
  <mergeCells count="5">
    <mergeCell ref="C20:C25"/>
    <mergeCell ref="H3:N7"/>
    <mergeCell ref="C2:C7"/>
    <mergeCell ref="C8:C15"/>
    <mergeCell ref="C16:C19"/>
  </mergeCell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7D69DCB6-49B0-4350-A243-D6E89C5AD2E7}">
          <x14:formula1>
            <xm:f>'Reference data &amp; definitions'!$A$2:$A$31</xm:f>
          </x14:formula1>
          <xm:sqref>D1:D1048576</xm:sqref>
        </x14:dataValidation>
        <x14:dataValidation type="list" allowBlank="1" showInputMessage="1" showErrorMessage="1" xr:uid="{8D54B38D-5264-41CC-96A1-EA443ECB6141}">
          <x14:formula1>
            <xm:f>'Reference data &amp; definitions'!$C$2:$C$7</xm:f>
          </x14:formula1>
          <xm:sqref>E1:E1048576</xm:sqref>
        </x14:dataValidation>
        <x14:dataValidation type="list" showInputMessage="1" showErrorMessage="1" xr:uid="{C5202ED8-16FE-44D2-9A53-35D3C4BC5CC8}">
          <x14:formula1>
            <xm:f>'Reference data &amp; definitions'!$C$11:$C$14</xm:f>
          </x14:formula1>
          <xm:sqref>F1:F1048576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E884A-3AAB-456C-92AE-CB93515E8FE8}">
  <dimension ref="A1:F26"/>
  <sheetViews>
    <sheetView workbookViewId="0">
      <selection activeCell="H11" sqref="H11"/>
    </sheetView>
  </sheetViews>
  <sheetFormatPr defaultRowHeight="14.5" x14ac:dyDescent="0.35"/>
  <cols>
    <col min="1" max="1" width="51" bestFit="1" customWidth="1"/>
    <col min="2" max="2" width="22.81640625" bestFit="1" customWidth="1"/>
    <col min="3" max="3" width="17.08984375" bestFit="1" customWidth="1"/>
    <col min="4" max="4" width="17.08984375" customWidth="1"/>
    <col min="5" max="5" width="13.81640625" bestFit="1" customWidth="1"/>
    <col min="6" max="6" width="15.08984375" bestFit="1" customWidth="1"/>
  </cols>
  <sheetData>
    <row r="1" spans="1:6" ht="23.5" x14ac:dyDescent="0.55000000000000004">
      <c r="A1" s="8" t="s">
        <v>26</v>
      </c>
    </row>
    <row r="2" spans="1:6" x14ac:dyDescent="0.35">
      <c r="A2" s="11" t="s">
        <v>27</v>
      </c>
      <c r="B2" s="12"/>
    </row>
    <row r="3" spans="1:6" x14ac:dyDescent="0.35">
      <c r="A3" s="6" t="s">
        <v>28</v>
      </c>
    </row>
    <row r="4" spans="1:6" x14ac:dyDescent="0.35">
      <c r="A4" s="6" t="s">
        <v>29</v>
      </c>
    </row>
    <row r="5" spans="1:6" x14ac:dyDescent="0.35">
      <c r="A5" s="6" t="s">
        <v>30</v>
      </c>
    </row>
    <row r="6" spans="1:6" x14ac:dyDescent="0.35">
      <c r="A6" s="6" t="s">
        <v>31</v>
      </c>
      <c r="B6" s="26">
        <f>IF('Calculate plots'!B8 = 0,"-",'Calculate plots'!B8)</f>
        <v>5</v>
      </c>
    </row>
    <row r="7" spans="1:6" ht="15" thickBot="1" x14ac:dyDescent="0.4">
      <c r="A7" s="13" t="s">
        <v>106</v>
      </c>
      <c r="B7" s="27">
        <f>'Calculate plots'!B6</f>
        <v>160</v>
      </c>
    </row>
    <row r="8" spans="1:6" ht="15" thickTop="1" x14ac:dyDescent="0.35"/>
    <row r="9" spans="1:6" ht="23.5" x14ac:dyDescent="0.55000000000000004">
      <c r="A9" s="8" t="s">
        <v>32</v>
      </c>
    </row>
    <row r="10" spans="1:6" ht="15" customHeight="1" x14ac:dyDescent="0.35"/>
    <row r="11" spans="1:6" ht="15" customHeight="1" x14ac:dyDescent="0.35">
      <c r="B11" s="46" t="s">
        <v>104</v>
      </c>
      <c r="C11" s="46"/>
      <c r="D11" s="46"/>
      <c r="E11" s="12"/>
    </row>
    <row r="12" spans="1:6" s="6" customFormat="1" ht="15" customHeight="1" thickBot="1" x14ac:dyDescent="0.4">
      <c r="A12" s="56"/>
      <c r="B12" s="57" t="s">
        <v>39</v>
      </c>
      <c r="C12" s="57" t="s">
        <v>65</v>
      </c>
      <c r="D12" s="57" t="s">
        <v>66</v>
      </c>
      <c r="E12" s="58" t="s">
        <v>120</v>
      </c>
    </row>
    <row r="13" spans="1:6" s="6" customFormat="1" ht="15" customHeight="1" x14ac:dyDescent="0.35">
      <c r="A13" s="53" t="s">
        <v>110</v>
      </c>
      <c r="B13" s="54" cm="1">
        <f t="array" ref="B13">SUM(_xlfn._xlws.FILTER('Results - DO NOT EDIT'!$C:$C, 'Results - DO NOT EDIT'!$A:$A='Summary sheet'!B12))</f>
        <v>41</v>
      </c>
      <c r="C13" s="54" cm="1">
        <f t="array" ref="C13">SUM(_xlfn._xlws.FILTER('Results - DO NOT EDIT'!$C:$C, 'Results - DO NOT EDIT'!$A:$A='Summary sheet'!C12))</f>
        <v>27</v>
      </c>
      <c r="D13" s="54" cm="1">
        <f t="array" ref="D13">SUM(_xlfn._xlws.FILTER('Results - DO NOT EDIT'!$C:$C, 'Results - DO NOT EDIT'!$A:$A='Summary sheet'!D12))</f>
        <v>24</v>
      </c>
      <c r="E13" s="55">
        <f>AVERAGE(B13:D13)</f>
        <v>30.666666666666668</v>
      </c>
    </row>
    <row r="14" spans="1:6" ht="15" customHeight="1" x14ac:dyDescent="0.35">
      <c r="A14" t="s">
        <v>121</v>
      </c>
      <c r="B14" s="29" cm="1">
        <f t="array" ref="B14">AVERAGE(_xlfn._xlws.FILTER('Results - DO NOT EDIT'!$C:$C, 'Results - DO NOT EDIT'!$A:$A='Summary sheet'!B12))</f>
        <v>8.1999999999999993</v>
      </c>
      <c r="C14" s="29" cm="1">
        <f t="array" ref="C14">AVERAGE(_xlfn._xlws.FILTER('Results - DO NOT EDIT'!$C:$C, 'Results - DO NOT EDIT'!$A:$A='Summary sheet'!C12))</f>
        <v>5.4</v>
      </c>
      <c r="D14" s="29" cm="1">
        <f t="array" ref="D14">AVERAGE(_xlfn._xlws.FILTER('Results - DO NOT EDIT'!$C:$C, 'Results - DO NOT EDIT'!$A:$A='Summary sheet'!D12))</f>
        <v>4.8</v>
      </c>
      <c r="E14" s="28">
        <f t="shared" ref="E14:E16" si="0">AVERAGE(B14:D14)</f>
        <v>6.1333333333333329</v>
      </c>
    </row>
    <row r="15" spans="1:6" ht="15" customHeight="1" x14ac:dyDescent="0.35">
      <c r="A15" t="s">
        <v>111</v>
      </c>
      <c r="B15" s="30" cm="1">
        <f t="array" ref="B15">SUM(_xlfn._xlws.FILTER('Results - DO NOT EDIT'!$C:$C, 'Results - DO NOT EDIT'!$A:$A='Summary sheet'!B12))/($B$7/10000)</f>
        <v>2562.5</v>
      </c>
      <c r="C15" s="30" cm="1">
        <f t="array" ref="C15">SUM(_xlfn._xlws.FILTER('Results - DO NOT EDIT'!$C:$C, 'Results - DO NOT EDIT'!$A:$A='Summary sheet'!C12))/($B$7/10000)</f>
        <v>1687.5</v>
      </c>
      <c r="D15" s="30" cm="1">
        <f t="array" ref="D15">SUM(_xlfn._xlws.FILTER('Results - DO NOT EDIT'!$C:$C, 'Results - DO NOT EDIT'!$A:$A='Summary sheet'!D12))/($B$7/10000)</f>
        <v>1500</v>
      </c>
      <c r="E15" s="28">
        <f t="shared" si="0"/>
        <v>1916.6666666666667</v>
      </c>
    </row>
    <row r="16" spans="1:6" ht="15" customHeight="1" thickBot="1" x14ac:dyDescent="0.4">
      <c r="A16" s="44" t="s">
        <v>112</v>
      </c>
      <c r="B16" s="45" cm="1">
        <f t="array" ref="B16">AVERAGE(_xlfn._xlws.FILTER('Results - DO NOT EDIT'!$F:$F, 'Results - DO NOT EDIT'!$A:$A='Summary sheet'!B12))/B14</f>
        <v>1.5609756097560978</v>
      </c>
      <c r="C16" s="45" cm="1">
        <f t="array" ref="C16">AVERAGE(_xlfn._xlws.FILTER('Results - DO NOT EDIT'!$F:$F, 'Results - DO NOT EDIT'!$A:$A='Summary sheet'!C12))/C14</f>
        <v>0.29629629629629628</v>
      </c>
      <c r="D16" s="45" cm="1">
        <f t="array" ref="D16">AVERAGE(_xlfn._xlws.FILTER('Results - DO NOT EDIT'!$F:$F, 'Results - DO NOT EDIT'!$A:$A='Summary sheet'!D12))/D14</f>
        <v>0.70833333333333337</v>
      </c>
      <c r="E16" s="51">
        <f t="shared" si="0"/>
        <v>0.85520174646190916</v>
      </c>
      <c r="F16" s="5"/>
    </row>
    <row r="17" spans="1:5" ht="15" thickTop="1" x14ac:dyDescent="0.35">
      <c r="B17" s="9"/>
      <c r="C17" s="9"/>
      <c r="D17" s="9"/>
      <c r="E17" s="9"/>
    </row>
    <row r="18" spans="1:5" x14ac:dyDescent="0.35">
      <c r="B18" s="9"/>
      <c r="C18" s="9"/>
      <c r="D18" s="9"/>
      <c r="E18" s="9"/>
    </row>
    <row r="19" spans="1:5" ht="15" thickBot="1" x14ac:dyDescent="0.4">
      <c r="A19" s="62" t="s">
        <v>107</v>
      </c>
      <c r="B19" s="57" t="s">
        <v>39</v>
      </c>
      <c r="C19" s="57" t="s">
        <v>65</v>
      </c>
      <c r="D19" s="57" t="s">
        <v>66</v>
      </c>
      <c r="E19" s="58" t="s">
        <v>120</v>
      </c>
    </row>
    <row r="20" spans="1:5" x14ac:dyDescent="0.35">
      <c r="A20" s="59" t="s">
        <v>108</v>
      </c>
      <c r="B20" s="60" cm="1">
        <f t="array" ref="B20">SUM(_xlfn._xlws.FILTER('Results - DO NOT EDIT'!$H:$H,'Results - DO NOT EDIT'!$A:$A='Summary sheet'!B19))/B13</f>
        <v>0.70731707317073167</v>
      </c>
      <c r="C20" s="60" cm="1">
        <f t="array" ref="C20">SUM(_xlfn._xlws.FILTER('Results - DO NOT EDIT'!$H:$H,'Results - DO NOT EDIT'!$A:$A='Summary sheet'!C19))/C13</f>
        <v>0.51851851851851849</v>
      </c>
      <c r="D20" s="60" cm="1">
        <f t="array" ref="D20">SUM(_xlfn._xlws.FILTER('Results - DO NOT EDIT'!$H:$H,'Results - DO NOT EDIT'!$A:$A='Summary sheet'!D19))/D13</f>
        <v>1</v>
      </c>
      <c r="E20" s="61">
        <f>AVERAGE(B20:D20)</f>
        <v>0.74194519722975005</v>
      </c>
    </row>
    <row r="21" spans="1:5" x14ac:dyDescent="0.35">
      <c r="A21" s="48" t="s">
        <v>109</v>
      </c>
      <c r="B21" s="32" cm="1">
        <f t="array" ref="B21">SUM(_xlfn._xlws.FILTER('Results - DO NOT EDIT'!$I:$I,'Results - DO NOT EDIT'!$A:$A='Summary sheet'!B$19))/B13</f>
        <v>0.12195121951219512</v>
      </c>
      <c r="C21" s="32" cm="1">
        <f t="array" ref="C21">SUM(_xlfn._xlws.FILTER('Results - DO NOT EDIT'!$I:$I,'Results - DO NOT EDIT'!$A:$A='Summary sheet'!C$19))/C13</f>
        <v>0.48148148148148145</v>
      </c>
      <c r="D21" s="32" cm="1">
        <f t="array" ref="D21">SUM(_xlfn._xlws.FILTER('Results - DO NOT EDIT'!$I:$I,'Results - DO NOT EDIT'!$A:$A='Summary sheet'!D$19))/D13</f>
        <v>0</v>
      </c>
      <c r="E21" s="50">
        <f t="shared" ref="E21:E25" si="1">AVERAGE(B21:D21)</f>
        <v>0.20114423366455889</v>
      </c>
    </row>
    <row r="22" spans="1:5" x14ac:dyDescent="0.35">
      <c r="A22" s="48" t="s">
        <v>55</v>
      </c>
      <c r="B22" s="32" cm="1">
        <f t="array" ref="B22">SUM(_xlfn._xlws.FILTER('Results - DO NOT EDIT'!$J:$J,'Results - DO NOT EDIT'!$A:$A='Summary sheet'!B$19))/B13</f>
        <v>4.878048780487805E-2</v>
      </c>
      <c r="C22" s="32" cm="1">
        <f t="array" ref="C22">SUM(_xlfn._xlws.FILTER('Results - DO NOT EDIT'!$J:$J,'Results - DO NOT EDIT'!$A:$A='Summary sheet'!C$19))/C13</f>
        <v>0</v>
      </c>
      <c r="D22" s="32" cm="1">
        <f t="array" ref="D22">SUM(_xlfn._xlws.FILTER('Results - DO NOT EDIT'!$J:$J,'Results - DO NOT EDIT'!$A:$A='Summary sheet'!D$19))/D13</f>
        <v>0</v>
      </c>
      <c r="E22" s="50">
        <f t="shared" si="1"/>
        <v>1.6260162601626018E-2</v>
      </c>
    </row>
    <row r="23" spans="1:5" x14ac:dyDescent="0.35">
      <c r="A23" s="48" t="s">
        <v>72</v>
      </c>
      <c r="B23" s="32" cm="1">
        <f t="array" ref="B23">SUM(_xlfn._xlws.FILTER('Results - DO NOT EDIT'!$K:$K,'Results - DO NOT EDIT'!$A:$A='Summary sheet'!B$19))/B13</f>
        <v>4.878048780487805E-2</v>
      </c>
      <c r="C23" s="32" cm="1">
        <f t="array" ref="C23">SUM(_xlfn._xlws.FILTER('Results - DO NOT EDIT'!$K:$K,'Results - DO NOT EDIT'!$A:$A='Summary sheet'!C$19))/C13</f>
        <v>0</v>
      </c>
      <c r="D23" s="32" cm="1">
        <f t="array" ref="D23">SUM(_xlfn._xlws.FILTER('Results - DO NOT EDIT'!$K:$K,'Results - DO NOT EDIT'!$A:$A='Summary sheet'!D$19))/D13</f>
        <v>0</v>
      </c>
      <c r="E23" s="50">
        <f t="shared" si="1"/>
        <v>1.6260162601626018E-2</v>
      </c>
    </row>
    <row r="24" spans="1:5" x14ac:dyDescent="0.35">
      <c r="A24" s="48" t="s">
        <v>44</v>
      </c>
      <c r="B24" s="32" cm="1">
        <f t="array" ref="B24">SUM(_xlfn._xlws.FILTER('Results - DO NOT EDIT'!$L:$L,'Results - DO NOT EDIT'!$A:$A='Summary sheet'!B$19))/B13</f>
        <v>7.3170731707317069E-2</v>
      </c>
      <c r="C24" s="32" cm="1">
        <f t="array" ref="C24">SUM(_xlfn._xlws.FILTER('Results - DO NOT EDIT'!$L:$L,'Results - DO NOT EDIT'!$A:$A='Summary sheet'!C$19))/C13</f>
        <v>0</v>
      </c>
      <c r="D24" s="32" cm="1">
        <f t="array" ref="D24">SUM(_xlfn._xlws.FILTER('Results - DO NOT EDIT'!$L:$L,'Results - DO NOT EDIT'!$A:$A='Summary sheet'!D$19))/D13</f>
        <v>0</v>
      </c>
      <c r="E24" s="50">
        <f t="shared" si="1"/>
        <v>2.4390243902439022E-2</v>
      </c>
    </row>
    <row r="25" spans="1:5" ht="15" thickBot="1" x14ac:dyDescent="0.4">
      <c r="A25" s="49" t="s">
        <v>48</v>
      </c>
      <c r="B25" s="47" cm="1">
        <f t="array" ref="B25">SUM(_xlfn._xlws.FILTER('Results - DO NOT EDIT'!$M:$M,'Results - DO NOT EDIT'!$A:$A='Summary sheet'!B$19))/B13</f>
        <v>0</v>
      </c>
      <c r="C25" s="47" cm="1">
        <f t="array" ref="C25">SUM(_xlfn._xlws.FILTER('Results - DO NOT EDIT'!$M:$M,'Results - DO NOT EDIT'!$A:$A='Summary sheet'!C$19))/C13</f>
        <v>0</v>
      </c>
      <c r="D25" s="47" cm="1">
        <f t="array" ref="D25">SUM(_xlfn._xlws.FILTER('Results - DO NOT EDIT'!$M:$M,'Results - DO NOT EDIT'!$A:$A='Summary sheet'!D$19))/D13</f>
        <v>0</v>
      </c>
      <c r="E25" s="52">
        <f t="shared" si="1"/>
        <v>0</v>
      </c>
    </row>
    <row r="26" spans="1:5" ht="15" thickTop="1" x14ac:dyDescent="0.35"/>
  </sheetData>
  <mergeCells count="1">
    <mergeCell ref="B11:D11"/>
  </mergeCells>
  <conditionalFormatting sqref="B2:B5">
    <cfRule type="containsBlanks" dxfId="0" priority="1">
      <formula>LEN(TRIM(B2))=0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CE308-D347-4E67-9DF8-12CB5CC1D165}">
  <dimension ref="A1:M16"/>
  <sheetViews>
    <sheetView workbookViewId="0">
      <selection activeCell="J22" sqref="J22"/>
    </sheetView>
  </sheetViews>
  <sheetFormatPr defaultRowHeight="14.5" x14ac:dyDescent="0.35"/>
  <cols>
    <col min="2" max="2" width="4" bestFit="1" customWidth="1"/>
    <col min="3" max="3" width="10.08984375" bestFit="1" customWidth="1"/>
    <col min="4" max="4" width="13.453125" bestFit="1" customWidth="1"/>
    <col min="5" max="5" width="7.54296875" bestFit="1" customWidth="1"/>
    <col min="6" max="6" width="16.6328125" bestFit="1" customWidth="1"/>
    <col min="7" max="7" width="17.08984375" bestFit="1" customWidth="1"/>
    <col min="8" max="8" width="17.08984375" customWidth="1"/>
    <col min="10" max="10" width="10.1796875" bestFit="1" customWidth="1"/>
  </cols>
  <sheetData>
    <row r="1" spans="1:13" s="4" customFormat="1" x14ac:dyDescent="0.35">
      <c r="A1" s="4" t="s">
        <v>33</v>
      </c>
      <c r="B1" s="4" t="s">
        <v>60</v>
      </c>
      <c r="C1" s="4" t="s">
        <v>61</v>
      </c>
      <c r="D1" s="4" t="s">
        <v>62</v>
      </c>
      <c r="E1" s="4" t="s">
        <v>63</v>
      </c>
      <c r="F1" s="4" t="s">
        <v>103</v>
      </c>
      <c r="G1" s="4" t="s">
        <v>64</v>
      </c>
      <c r="H1" s="4" t="s">
        <v>42</v>
      </c>
      <c r="I1" s="4" t="s">
        <v>46</v>
      </c>
      <c r="J1" s="4" t="s">
        <v>55</v>
      </c>
      <c r="K1" s="4" t="s">
        <v>72</v>
      </c>
      <c r="L1" s="4" t="s">
        <v>44</v>
      </c>
      <c r="M1" s="4" t="s">
        <v>48</v>
      </c>
    </row>
    <row r="2" spans="1:13" x14ac:dyDescent="0.35">
      <c r="A2" t="s">
        <v>39</v>
      </c>
      <c r="B2">
        <v>1</v>
      </c>
      <c r="C2" cm="1">
        <f t="array" ref="C2">COUNTA(_xlfn._xlws.FILTER('Data input'!D:D, ('Data input'!$A:$A='Results - DO NOT EDIT'!A2)*('Data input'!$B:$B='Results - DO NOT EDIT'!B2)))</f>
        <v>24</v>
      </c>
      <c r="D2" cm="1">
        <f t="array" ref="D2">COUNTA(_xlfn.UNIQUE(_xlfn._xlws.FILTER('Data input'!D:D, ('Data input'!$A:$A='Results - DO NOT EDIT'!A2)*('Data input'!$B:$B='Results - DO NOT EDIT'!B2))))</f>
        <v>10</v>
      </c>
      <c r="E2" cm="1">
        <f t="array" ref="E2">COUNTA(_xlfn.UNIQUE(_xlfn._xlws.FILTER('Data input'!$E:$E, ('Data input'!$A:$A='Results - DO NOT EDIT'!A2)*('Data input'!$B:$B='Results - DO NOT EDIT'!B2))))</f>
        <v>4</v>
      </c>
      <c r="F2" cm="1">
        <f t="array" ref="F2">SUM(_xlfn._xlws.FILTER('Data input'!F:F, ('Data input'!$A:$A='Results - DO NOT EDIT'!A2)*('Data input'!$B:$B='Results - DO NOT EDIT'!B2)))</f>
        <v>27</v>
      </c>
      <c r="G2" s="28">
        <f>F2/C2</f>
        <v>1.125</v>
      </c>
      <c r="H2" s="31">
        <f>COUNTIFS('Data input'!$A:$A,'Results - DO NOT EDIT'!$A2,'Data input'!$B:$B,'Results - DO NOT EDIT'!$B2,'Data input'!$E:$E,'Results - DO NOT EDIT'!H$1)</f>
        <v>19</v>
      </c>
      <c r="I2" s="31">
        <f>COUNTIFS('Data input'!$A:$A,'Results - DO NOT EDIT'!$A2,'Data input'!$B:$B,'Results - DO NOT EDIT'!$B2,'Data input'!$E:$E,'Results - DO NOT EDIT'!I$1)</f>
        <v>2</v>
      </c>
      <c r="J2" s="31">
        <f>COUNTIFS('Data input'!$A:$A,'Results - DO NOT EDIT'!$A2,'Data input'!$B:$B,'Results - DO NOT EDIT'!$B2,'Data input'!$E:$E,'Results - DO NOT EDIT'!J$1)</f>
        <v>1</v>
      </c>
      <c r="K2" s="31">
        <f>COUNTIFS('Data input'!$A:$A,'Results - DO NOT EDIT'!$A2,'Data input'!$B:$B,'Results - DO NOT EDIT'!$B2,'Data input'!$E:$E,'Results - DO NOT EDIT'!K$1)</f>
        <v>0</v>
      </c>
      <c r="L2" s="31">
        <f>COUNTIFS('Data input'!$A:$A,'Results - DO NOT EDIT'!$A2,'Data input'!$B:$B,'Results - DO NOT EDIT'!$B2,'Data input'!$E:$E,'Results - DO NOT EDIT'!L$1)</f>
        <v>2</v>
      </c>
      <c r="M2" s="31">
        <f>COUNTIFS('Data input'!$A:$A,'Results - DO NOT EDIT'!$A2,'Data input'!$B:$B,'Results - DO NOT EDIT'!$B2,'Data input'!$E:$E,'Results - DO NOT EDIT'!M$1)</f>
        <v>0</v>
      </c>
    </row>
    <row r="3" spans="1:13" x14ac:dyDescent="0.35">
      <c r="A3" t="s">
        <v>39</v>
      </c>
      <c r="B3">
        <v>2</v>
      </c>
      <c r="C3" cm="1">
        <f t="array" ref="C3">COUNTA(_xlfn._xlws.FILTER('Data input'!$D:$D, ('Data input'!$A:$A='Results - DO NOT EDIT'!A3)*('Data input'!$B:$B='Results - DO NOT EDIT'!B3)))</f>
        <v>3</v>
      </c>
      <c r="D3" cm="1">
        <f t="array" ref="D3">COUNTA(_xlfn.UNIQUE(_xlfn._xlws.FILTER('Data input'!D:D, ('Data input'!$A:$A='Results - DO NOT EDIT'!A3)*('Data input'!$B:$B='Results - DO NOT EDIT'!B3))))</f>
        <v>2</v>
      </c>
      <c r="E3" cm="1">
        <f t="array" ref="E3">COUNTA(_xlfn.UNIQUE(_xlfn._xlws.FILTER('Data input'!$E:$E, ('Data input'!$A:$A='Results - DO NOT EDIT'!A3)*('Data input'!$B:$B='Results - DO NOT EDIT'!B3))))</f>
        <v>3</v>
      </c>
      <c r="F3" cm="1">
        <f t="array" ref="F3">SUM(_xlfn._xlws.FILTER('Data input'!F:F, ('Data input'!$A:$A='Results - DO NOT EDIT'!A3)*('Data input'!$B:$B='Results - DO NOT EDIT'!B3)))</f>
        <v>4</v>
      </c>
      <c r="G3" s="28">
        <f t="shared" ref="G3:G16" si="0">F3/C3</f>
        <v>1.3333333333333333</v>
      </c>
      <c r="H3" s="31">
        <f>COUNTIFS('Data input'!$A:$A,'Results - DO NOT EDIT'!$A3,'Data input'!$B:$B,'Results - DO NOT EDIT'!$B3,'Data input'!$E:$E,'Results - DO NOT EDIT'!H$1)</f>
        <v>1</v>
      </c>
      <c r="I3" s="31">
        <f>COUNTIFS('Data input'!$A:$A,'Results - DO NOT EDIT'!$A3,'Data input'!$B:$B,'Results - DO NOT EDIT'!$B3,'Data input'!$E:$E,'Results - DO NOT EDIT'!I$1)</f>
        <v>1</v>
      </c>
      <c r="J3" s="31">
        <f>COUNTIFS('Data input'!$A:$A,'Results - DO NOT EDIT'!$A3,'Data input'!$B:$B,'Results - DO NOT EDIT'!$B3,'Data input'!$E:$E,'Results - DO NOT EDIT'!J$1)</f>
        <v>1</v>
      </c>
      <c r="K3" s="31">
        <f>COUNTIFS('Data input'!$A:$A,'Results - DO NOT EDIT'!$A3,'Data input'!$B:$B,'Results - DO NOT EDIT'!$B3,'Data input'!$E:$E,'Results - DO NOT EDIT'!K$1)</f>
        <v>0</v>
      </c>
      <c r="L3" s="31">
        <f>COUNTIFS('Data input'!$A:$A,'Results - DO NOT EDIT'!$A3,'Data input'!$B:$B,'Results - DO NOT EDIT'!$B3,'Data input'!$E:$E,'Results - DO NOT EDIT'!L$1)</f>
        <v>0</v>
      </c>
      <c r="M3" s="31">
        <f>COUNTIFS('Data input'!$A:$A,'Results - DO NOT EDIT'!$A3,'Data input'!$B:$B,'Results - DO NOT EDIT'!$B3,'Data input'!$E:$E,'Results - DO NOT EDIT'!M$1)</f>
        <v>0</v>
      </c>
    </row>
    <row r="4" spans="1:13" x14ac:dyDescent="0.35">
      <c r="A4" t="s">
        <v>39</v>
      </c>
      <c r="B4">
        <v>3</v>
      </c>
      <c r="C4" cm="1">
        <f t="array" ref="C4">COUNTA(_xlfn._xlws.FILTER('Data input'!D:D, ('Data input'!$A:$A='Results - DO NOT EDIT'!A4)*('Data input'!$B:$B='Results - DO NOT EDIT'!B4)))</f>
        <v>4</v>
      </c>
      <c r="D4" cm="1">
        <f t="array" ref="D4">COUNTA(_xlfn.UNIQUE(_xlfn._xlws.FILTER('Data input'!D:D, ('Data input'!$A:$A='Results - DO NOT EDIT'!A4)*('Data input'!$B:$B='Results - DO NOT EDIT'!B4))))</f>
        <v>3</v>
      </c>
      <c r="E4" cm="1">
        <f t="array" ref="E4">COUNTA(_xlfn.UNIQUE(_xlfn._xlws.FILTER('Data input'!$E:$E, ('Data input'!$A:$A='Results - DO NOT EDIT'!A4)*('Data input'!$B:$B='Results - DO NOT EDIT'!B4))))</f>
        <v>2</v>
      </c>
      <c r="F4" cm="1">
        <f t="array" ref="F4">SUM(_xlfn._xlws.FILTER('Data input'!F:F, ('Data input'!$A:$A='Results - DO NOT EDIT'!A4)*('Data input'!$B:$B='Results - DO NOT EDIT'!B4)))</f>
        <v>12</v>
      </c>
      <c r="G4" s="28">
        <f t="shared" si="0"/>
        <v>3</v>
      </c>
      <c r="H4" s="31">
        <f>COUNTIFS('Data input'!$A:$A,'Results - DO NOT EDIT'!$A4,'Data input'!$B:$B,'Results - DO NOT EDIT'!$B4,'Data input'!$E:$E,'Results - DO NOT EDIT'!H$1)</f>
        <v>3</v>
      </c>
      <c r="I4" s="31">
        <f>COUNTIFS('Data input'!$A:$A,'Results - DO NOT EDIT'!$A4,'Data input'!$B:$B,'Results - DO NOT EDIT'!$B4,'Data input'!$E:$E,'Results - DO NOT EDIT'!I$1)</f>
        <v>1</v>
      </c>
      <c r="J4" s="31">
        <f>COUNTIFS('Data input'!$A:$A,'Results - DO NOT EDIT'!$A4,'Data input'!$B:$B,'Results - DO NOT EDIT'!$B4,'Data input'!$E:$E,'Results - DO NOT EDIT'!J$1)</f>
        <v>0</v>
      </c>
      <c r="K4" s="31">
        <f>COUNTIFS('Data input'!$A:$A,'Results - DO NOT EDIT'!$A4,'Data input'!$B:$B,'Results - DO NOT EDIT'!$B4,'Data input'!$E:$E,'Results - DO NOT EDIT'!K$1)</f>
        <v>0</v>
      </c>
      <c r="L4" s="31">
        <f>COUNTIFS('Data input'!$A:$A,'Results - DO NOT EDIT'!$A4,'Data input'!$B:$B,'Results - DO NOT EDIT'!$B4,'Data input'!$E:$E,'Results - DO NOT EDIT'!L$1)</f>
        <v>0</v>
      </c>
      <c r="M4" s="31">
        <f>COUNTIFS('Data input'!$A:$A,'Results - DO NOT EDIT'!$A4,'Data input'!$B:$B,'Results - DO NOT EDIT'!$B4,'Data input'!$E:$E,'Results - DO NOT EDIT'!M$1)</f>
        <v>0</v>
      </c>
    </row>
    <row r="5" spans="1:13" x14ac:dyDescent="0.35">
      <c r="A5" t="s">
        <v>39</v>
      </c>
      <c r="B5">
        <v>4</v>
      </c>
      <c r="C5" cm="1">
        <f t="array" ref="C5">COUNTA(_xlfn._xlws.FILTER('Data input'!D:D, ('Data input'!$A:$A='Results - DO NOT EDIT'!A5)*('Data input'!$B:$B='Results - DO NOT EDIT'!B5)))</f>
        <v>5</v>
      </c>
      <c r="D5" cm="1">
        <f t="array" ref="D5">COUNTA(_xlfn.UNIQUE(_xlfn._xlws.FILTER('Data input'!D:D, ('Data input'!$A:$A='Results - DO NOT EDIT'!A5)*('Data input'!$B:$B='Results - DO NOT EDIT'!B5))))</f>
        <v>3</v>
      </c>
      <c r="E5" cm="1">
        <f t="array" ref="E5">COUNTA(_xlfn.UNIQUE(_xlfn._xlws.FILTER('Data input'!$E:$E, ('Data input'!$A:$A='Results - DO NOT EDIT'!A5)*('Data input'!$B:$B='Results - DO NOT EDIT'!B5))))</f>
        <v>3</v>
      </c>
      <c r="F5" cm="1">
        <f t="array" ref="F5">SUM(_xlfn._xlws.FILTER('Data input'!F:F, ('Data input'!$A:$A='Results - DO NOT EDIT'!A5)*('Data input'!$B:$B='Results - DO NOT EDIT'!B5)))</f>
        <v>8</v>
      </c>
      <c r="G5" s="28">
        <f t="shared" si="0"/>
        <v>1.6</v>
      </c>
      <c r="H5" s="31">
        <f>COUNTIFS('Data input'!$A:$A,'Results - DO NOT EDIT'!$A5,'Data input'!$B:$B,'Results - DO NOT EDIT'!$B5,'Data input'!$E:$E,'Results - DO NOT EDIT'!H$1)</f>
        <v>3</v>
      </c>
      <c r="I5" s="31">
        <f>COUNTIFS('Data input'!$A:$A,'Results - DO NOT EDIT'!$A5,'Data input'!$B:$B,'Results - DO NOT EDIT'!$B5,'Data input'!$E:$E,'Results - DO NOT EDIT'!I$1)</f>
        <v>1</v>
      </c>
      <c r="J5" s="31">
        <f>COUNTIFS('Data input'!$A:$A,'Results - DO NOT EDIT'!$A5,'Data input'!$B:$B,'Results - DO NOT EDIT'!$B5,'Data input'!$E:$E,'Results - DO NOT EDIT'!J$1)</f>
        <v>0</v>
      </c>
      <c r="K5" s="31">
        <f>COUNTIFS('Data input'!$A:$A,'Results - DO NOT EDIT'!$A5,'Data input'!$B:$B,'Results - DO NOT EDIT'!$B5,'Data input'!$E:$E,'Results - DO NOT EDIT'!K$1)</f>
        <v>0</v>
      </c>
      <c r="L5" s="31">
        <f>COUNTIFS('Data input'!$A:$A,'Results - DO NOT EDIT'!$A5,'Data input'!$B:$B,'Results - DO NOT EDIT'!$B5,'Data input'!$E:$E,'Results - DO NOT EDIT'!L$1)</f>
        <v>1</v>
      </c>
      <c r="M5" s="31">
        <f>COUNTIFS('Data input'!$A:$A,'Results - DO NOT EDIT'!$A5,'Data input'!$B:$B,'Results - DO NOT EDIT'!$B5,'Data input'!$E:$E,'Results - DO NOT EDIT'!M$1)</f>
        <v>0</v>
      </c>
    </row>
    <row r="6" spans="1:13" x14ac:dyDescent="0.35">
      <c r="A6" t="s">
        <v>39</v>
      </c>
      <c r="B6">
        <v>5</v>
      </c>
      <c r="C6" cm="1">
        <f t="array" ref="C6">COUNTA(_xlfn._xlws.FILTER('Data input'!D:D, ('Data input'!$A:$A='Results - DO NOT EDIT'!A6)*('Data input'!$B:$B='Results - DO NOT EDIT'!B6)))</f>
        <v>5</v>
      </c>
      <c r="D6" cm="1">
        <f t="array" ref="D6">COUNTA(_xlfn.UNIQUE(_xlfn._xlws.FILTER('Data input'!D:D, ('Data input'!$A:$A='Results - DO NOT EDIT'!A6)*('Data input'!$B:$B='Results - DO NOT EDIT'!B6))))</f>
        <v>3</v>
      </c>
      <c r="E6" cm="1">
        <f t="array" ref="E6">COUNTA(_xlfn.UNIQUE(_xlfn._xlws.FILTER('Data input'!$E:$E, ('Data input'!$A:$A='Results - DO NOT EDIT'!A6)*('Data input'!$B:$B='Results - DO NOT EDIT'!B6))))</f>
        <v>2</v>
      </c>
      <c r="F6" cm="1">
        <f t="array" ref="F6">SUM(_xlfn._xlws.FILTER('Data input'!F:F, ('Data input'!$A:$A='Results - DO NOT EDIT'!A6)*('Data input'!$B:$B='Results - DO NOT EDIT'!B6)))</f>
        <v>13</v>
      </c>
      <c r="G6" s="28">
        <f t="shared" si="0"/>
        <v>2.6</v>
      </c>
      <c r="H6" s="31">
        <f>COUNTIFS('Data input'!$A:$A,'Results - DO NOT EDIT'!$A6,'Data input'!$B:$B,'Results - DO NOT EDIT'!$B6,'Data input'!$E:$E,'Results - DO NOT EDIT'!H$1)</f>
        <v>3</v>
      </c>
      <c r="I6" s="31">
        <f>COUNTIFS('Data input'!$A:$A,'Results - DO NOT EDIT'!$A6,'Data input'!$B:$B,'Results - DO NOT EDIT'!$B6,'Data input'!$E:$E,'Results - DO NOT EDIT'!I$1)</f>
        <v>0</v>
      </c>
      <c r="J6" s="31">
        <f>COUNTIFS('Data input'!$A:$A,'Results - DO NOT EDIT'!$A6,'Data input'!$B:$B,'Results - DO NOT EDIT'!$B6,'Data input'!$E:$E,'Results - DO NOT EDIT'!J$1)</f>
        <v>0</v>
      </c>
      <c r="K6" s="31">
        <f>COUNTIFS('Data input'!$A:$A,'Results - DO NOT EDIT'!$A6,'Data input'!$B:$B,'Results - DO NOT EDIT'!$B6,'Data input'!$E:$E,'Results - DO NOT EDIT'!K$1)</f>
        <v>2</v>
      </c>
      <c r="L6" s="31">
        <f>COUNTIFS('Data input'!$A:$A,'Results - DO NOT EDIT'!$A6,'Data input'!$B:$B,'Results - DO NOT EDIT'!$B6,'Data input'!$E:$E,'Results - DO NOT EDIT'!L$1)</f>
        <v>0</v>
      </c>
      <c r="M6" s="31">
        <f>COUNTIFS('Data input'!$A:$A,'Results - DO NOT EDIT'!$A6,'Data input'!$B:$B,'Results - DO NOT EDIT'!$B6,'Data input'!$E:$E,'Results - DO NOT EDIT'!M$1)</f>
        <v>0</v>
      </c>
    </row>
    <row r="7" spans="1:13" x14ac:dyDescent="0.35">
      <c r="A7" t="s">
        <v>65</v>
      </c>
      <c r="B7">
        <v>1</v>
      </c>
      <c r="C7" cm="1">
        <f t="array" ref="C7">COUNTA(_xlfn._xlws.FILTER('Data input'!D:D, ('Data input'!$A:$A='Results - DO NOT EDIT'!A7)*('Data input'!$B:$B='Results - DO NOT EDIT'!B7)))</f>
        <v>4</v>
      </c>
      <c r="D7" cm="1">
        <f t="array" ref="D7">COUNTA(_xlfn.UNIQUE(_xlfn._xlws.FILTER('Data input'!D:D, ('Data input'!$A:$A='Results - DO NOT EDIT'!A7)*('Data input'!$B:$B='Results - DO NOT EDIT'!B7))))</f>
        <v>3</v>
      </c>
      <c r="E7" cm="1">
        <f t="array" ref="E7">COUNTA(_xlfn.UNIQUE(_xlfn._xlws.FILTER('Data input'!$E:$E, ('Data input'!$A:$A='Results - DO NOT EDIT'!A7)*('Data input'!$B:$B='Results - DO NOT EDIT'!B7))))</f>
        <v>2</v>
      </c>
      <c r="F7" cm="1">
        <f t="array" ref="F7">SUM(_xlfn._xlws.FILTER('Data input'!F:F, ('Data input'!$A:$A='Results - DO NOT EDIT'!A7)*('Data input'!$B:$B='Results - DO NOT EDIT'!B7)))</f>
        <v>4</v>
      </c>
      <c r="G7" s="28">
        <f t="shared" si="0"/>
        <v>1</v>
      </c>
      <c r="H7" s="31">
        <f>COUNTIFS('Data input'!$A:$A,'Results - DO NOT EDIT'!$A7,'Data input'!$B:$B,'Results - DO NOT EDIT'!$B7,'Data input'!$E:$E,'Results - DO NOT EDIT'!H$1)</f>
        <v>3</v>
      </c>
      <c r="I7" s="31">
        <f>COUNTIFS('Data input'!$A:$A,'Results - DO NOT EDIT'!$A7,'Data input'!$B:$B,'Results - DO NOT EDIT'!$B7,'Data input'!$E:$E,'Results - DO NOT EDIT'!I$1)</f>
        <v>1</v>
      </c>
      <c r="J7" s="31">
        <f>COUNTIFS('Data input'!$A:$A,'Results - DO NOT EDIT'!$A7,'Data input'!$B:$B,'Results - DO NOT EDIT'!$B7,'Data input'!$E:$E,'Results - DO NOT EDIT'!J$1)</f>
        <v>0</v>
      </c>
      <c r="K7" s="31">
        <f>COUNTIFS('Data input'!$A:$A,'Results - DO NOT EDIT'!$A7,'Data input'!$B:$B,'Results - DO NOT EDIT'!$B7,'Data input'!$E:$E,'Results - DO NOT EDIT'!K$1)</f>
        <v>0</v>
      </c>
      <c r="L7" s="31">
        <f>COUNTIFS('Data input'!$A:$A,'Results - DO NOT EDIT'!$A7,'Data input'!$B:$B,'Results - DO NOT EDIT'!$B7,'Data input'!$E:$E,'Results - DO NOT EDIT'!L$1)</f>
        <v>0</v>
      </c>
      <c r="M7" s="31">
        <f>COUNTIFS('Data input'!$A:$A,'Results - DO NOT EDIT'!$A7,'Data input'!$B:$B,'Results - DO NOT EDIT'!$B7,'Data input'!$E:$E,'Results - DO NOT EDIT'!M$1)</f>
        <v>0</v>
      </c>
    </row>
    <row r="8" spans="1:13" x14ac:dyDescent="0.35">
      <c r="A8" t="s">
        <v>65</v>
      </c>
      <c r="B8">
        <v>2</v>
      </c>
      <c r="C8" cm="1">
        <f t="array" ref="C8">COUNTA(_xlfn._xlws.FILTER('Data input'!D:D, ('Data input'!$A:$A='Results - DO NOT EDIT'!A8)*('Data input'!$B:$B='Results - DO NOT EDIT'!B8)))</f>
        <v>4</v>
      </c>
      <c r="D8" cm="1">
        <f t="array" ref="D8">COUNTA(_xlfn.UNIQUE(_xlfn._xlws.FILTER('Data input'!D:D, ('Data input'!$A:$A='Results - DO NOT EDIT'!A8)*('Data input'!$B:$B='Results - DO NOT EDIT'!B8))))</f>
        <v>3</v>
      </c>
      <c r="E8" cm="1">
        <f t="array" ref="E8">COUNTA(_xlfn.UNIQUE(_xlfn._xlws.FILTER('Data input'!$E:$E, ('Data input'!$A:$A='Results - DO NOT EDIT'!A8)*('Data input'!$B:$B='Results - DO NOT EDIT'!B8))))</f>
        <v>2</v>
      </c>
      <c r="F8" cm="1">
        <f t="array" ref="F8">SUM(_xlfn._xlws.FILTER('Data input'!F:F, ('Data input'!$A:$A='Results - DO NOT EDIT'!A8)*('Data input'!$B:$B='Results - DO NOT EDIT'!B8)))</f>
        <v>4</v>
      </c>
      <c r="G8" s="28">
        <f t="shared" si="0"/>
        <v>1</v>
      </c>
      <c r="H8" s="31">
        <f>COUNTIFS('Data input'!$A:$A,'Results - DO NOT EDIT'!$A8,'Data input'!$B:$B,'Results - DO NOT EDIT'!$B8,'Data input'!$E:$E,'Results - DO NOT EDIT'!H$1)</f>
        <v>2</v>
      </c>
      <c r="I8" s="31">
        <f>COUNTIFS('Data input'!$A:$A,'Results - DO NOT EDIT'!$A8,'Data input'!$B:$B,'Results - DO NOT EDIT'!$B8,'Data input'!$E:$E,'Results - DO NOT EDIT'!I$1)</f>
        <v>2</v>
      </c>
      <c r="J8" s="31">
        <f>COUNTIFS('Data input'!$A:$A,'Results - DO NOT EDIT'!$A8,'Data input'!$B:$B,'Results - DO NOT EDIT'!$B8,'Data input'!$E:$E,'Results - DO NOT EDIT'!J$1)</f>
        <v>0</v>
      </c>
      <c r="K8" s="31">
        <f>COUNTIFS('Data input'!$A:$A,'Results - DO NOT EDIT'!$A8,'Data input'!$B:$B,'Results - DO NOT EDIT'!$B8,'Data input'!$E:$E,'Results - DO NOT EDIT'!K$1)</f>
        <v>0</v>
      </c>
      <c r="L8" s="31">
        <f>COUNTIFS('Data input'!$A:$A,'Results - DO NOT EDIT'!$A8,'Data input'!$B:$B,'Results - DO NOT EDIT'!$B8,'Data input'!$E:$E,'Results - DO NOT EDIT'!L$1)</f>
        <v>0</v>
      </c>
      <c r="M8" s="31">
        <f>COUNTIFS('Data input'!$A:$A,'Results - DO NOT EDIT'!$A8,'Data input'!$B:$B,'Results - DO NOT EDIT'!$B8,'Data input'!$E:$E,'Results - DO NOT EDIT'!M$1)</f>
        <v>0</v>
      </c>
    </row>
    <row r="9" spans="1:13" x14ac:dyDescent="0.35">
      <c r="A9" t="s">
        <v>65</v>
      </c>
      <c r="B9">
        <v>3</v>
      </c>
      <c r="C9" cm="1">
        <f t="array" ref="C9">COUNTA(_xlfn._xlws.FILTER('Data input'!D:D, ('Data input'!$A:$A='Results - DO NOT EDIT'!A9)*('Data input'!$B:$B='Results - DO NOT EDIT'!B9)))</f>
        <v>4</v>
      </c>
      <c r="D9" cm="1">
        <f t="array" ref="D9">COUNTA(_xlfn.UNIQUE(_xlfn._xlws.FILTER('Data input'!D:D, ('Data input'!$A:$A='Results - DO NOT EDIT'!A9)*('Data input'!$B:$B='Results - DO NOT EDIT'!B9))))</f>
        <v>2</v>
      </c>
      <c r="E9" cm="1">
        <f t="array" ref="E9">COUNTA(_xlfn.UNIQUE(_xlfn._xlws.FILTER('Data input'!$E:$E, ('Data input'!$A:$A='Results - DO NOT EDIT'!A9)*('Data input'!$B:$B='Results - DO NOT EDIT'!B9))))</f>
        <v>2</v>
      </c>
      <c r="F9" cm="1">
        <f t="array" ref="F9">SUM(_xlfn._xlws.FILTER('Data input'!F:F, ('Data input'!$A:$A='Results - DO NOT EDIT'!A9)*('Data input'!$B:$B='Results - DO NOT EDIT'!B9)))</f>
        <v>0</v>
      </c>
      <c r="G9" s="28">
        <f t="shared" si="0"/>
        <v>0</v>
      </c>
      <c r="H9" s="31">
        <f>COUNTIFS('Data input'!$A:$A,'Results - DO NOT EDIT'!$A9,'Data input'!$B:$B,'Results - DO NOT EDIT'!$B9,'Data input'!$E:$E,'Results - DO NOT EDIT'!H$1)</f>
        <v>2</v>
      </c>
      <c r="I9" s="31">
        <f>COUNTIFS('Data input'!$A:$A,'Results - DO NOT EDIT'!$A9,'Data input'!$B:$B,'Results - DO NOT EDIT'!$B9,'Data input'!$E:$E,'Results - DO NOT EDIT'!I$1)</f>
        <v>2</v>
      </c>
      <c r="J9" s="31">
        <f>COUNTIFS('Data input'!$A:$A,'Results - DO NOT EDIT'!$A9,'Data input'!$B:$B,'Results - DO NOT EDIT'!$B9,'Data input'!$E:$E,'Results - DO NOT EDIT'!J$1)</f>
        <v>0</v>
      </c>
      <c r="K9" s="31">
        <f>COUNTIFS('Data input'!$A:$A,'Results - DO NOT EDIT'!$A9,'Data input'!$B:$B,'Results - DO NOT EDIT'!$B9,'Data input'!$E:$E,'Results - DO NOT EDIT'!K$1)</f>
        <v>0</v>
      </c>
      <c r="L9" s="31">
        <f>COUNTIFS('Data input'!$A:$A,'Results - DO NOT EDIT'!$A9,'Data input'!$B:$B,'Results - DO NOT EDIT'!$B9,'Data input'!$E:$E,'Results - DO NOT EDIT'!L$1)</f>
        <v>0</v>
      </c>
      <c r="M9" s="31">
        <f>COUNTIFS('Data input'!$A:$A,'Results - DO NOT EDIT'!$A9,'Data input'!$B:$B,'Results - DO NOT EDIT'!$B9,'Data input'!$E:$E,'Results - DO NOT EDIT'!M$1)</f>
        <v>0</v>
      </c>
    </row>
    <row r="10" spans="1:13" x14ac:dyDescent="0.35">
      <c r="A10" t="s">
        <v>65</v>
      </c>
      <c r="B10">
        <v>4</v>
      </c>
      <c r="C10" cm="1">
        <f t="array" ref="C10">COUNTA(_xlfn._xlws.FILTER('Data input'!D:D, ('Data input'!$A:$A='Results - DO NOT EDIT'!A10)*('Data input'!$B:$B='Results - DO NOT EDIT'!B10)))</f>
        <v>5</v>
      </c>
      <c r="D10" cm="1">
        <f t="array" ref="D10">COUNTA(_xlfn.UNIQUE(_xlfn._xlws.FILTER('Data input'!D:D, ('Data input'!$A:$A='Results - DO NOT EDIT'!A10)*('Data input'!$B:$B='Results - DO NOT EDIT'!B10))))</f>
        <v>1</v>
      </c>
      <c r="E10" cm="1">
        <f t="array" ref="E10">COUNTA(_xlfn.UNIQUE(_xlfn._xlws.FILTER('Data input'!$E:$E, ('Data input'!$A:$A='Results - DO NOT EDIT'!A10)*('Data input'!$B:$B='Results - DO NOT EDIT'!B10))))</f>
        <v>2</v>
      </c>
      <c r="F10" cm="1">
        <f t="array" ref="F10">SUM(_xlfn._xlws.FILTER('Data input'!F:F, ('Data input'!$A:$A='Results - DO NOT EDIT'!A10)*('Data input'!$B:$B='Results - DO NOT EDIT'!B10)))</f>
        <v>0</v>
      </c>
      <c r="G10" s="28">
        <f t="shared" si="0"/>
        <v>0</v>
      </c>
      <c r="H10" s="31">
        <f>COUNTIFS('Data input'!$A:$A,'Results - DO NOT EDIT'!$A10,'Data input'!$B:$B,'Results - DO NOT EDIT'!$B10,'Data input'!$E:$E,'Results - DO NOT EDIT'!H$1)</f>
        <v>2</v>
      </c>
      <c r="I10" s="31">
        <f>COUNTIFS('Data input'!$A:$A,'Results - DO NOT EDIT'!$A10,'Data input'!$B:$B,'Results - DO NOT EDIT'!$B10,'Data input'!$E:$E,'Results - DO NOT EDIT'!I$1)</f>
        <v>3</v>
      </c>
      <c r="J10" s="31">
        <f>COUNTIFS('Data input'!$A:$A,'Results - DO NOT EDIT'!$A10,'Data input'!$B:$B,'Results - DO NOT EDIT'!$B10,'Data input'!$E:$E,'Results - DO NOT EDIT'!J$1)</f>
        <v>0</v>
      </c>
      <c r="K10" s="31">
        <f>COUNTIFS('Data input'!$A:$A,'Results - DO NOT EDIT'!$A10,'Data input'!$B:$B,'Results - DO NOT EDIT'!$B10,'Data input'!$E:$E,'Results - DO NOT EDIT'!K$1)</f>
        <v>0</v>
      </c>
      <c r="L10" s="31">
        <f>COUNTIFS('Data input'!$A:$A,'Results - DO NOT EDIT'!$A10,'Data input'!$B:$B,'Results - DO NOT EDIT'!$B10,'Data input'!$E:$E,'Results - DO NOT EDIT'!L$1)</f>
        <v>0</v>
      </c>
      <c r="M10" s="31">
        <f>COUNTIFS('Data input'!$A:$A,'Results - DO NOT EDIT'!$A10,'Data input'!$B:$B,'Results - DO NOT EDIT'!$B10,'Data input'!$E:$E,'Results - DO NOT EDIT'!M$1)</f>
        <v>0</v>
      </c>
    </row>
    <row r="11" spans="1:13" x14ac:dyDescent="0.35">
      <c r="A11" t="s">
        <v>65</v>
      </c>
      <c r="B11">
        <v>5</v>
      </c>
      <c r="C11" cm="1">
        <f t="array" ref="C11">COUNTA(_xlfn._xlws.FILTER('Data input'!D:D, ('Data input'!$A:$A='Results - DO NOT EDIT'!A11)*('Data input'!$B:$B='Results - DO NOT EDIT'!B11)))</f>
        <v>10</v>
      </c>
      <c r="D11" cm="1">
        <f t="array" ref="D11">COUNTA(_xlfn.UNIQUE(_xlfn._xlws.FILTER('Data input'!D:D, ('Data input'!$A:$A='Results - DO NOT EDIT'!A11)*('Data input'!$B:$B='Results - DO NOT EDIT'!B11))))</f>
        <v>1</v>
      </c>
      <c r="E11" cm="1">
        <f t="array" ref="E11">COUNTA(_xlfn.UNIQUE(_xlfn._xlws.FILTER('Data input'!$E:$E, ('Data input'!$A:$A='Results - DO NOT EDIT'!A11)*('Data input'!$B:$B='Results - DO NOT EDIT'!B11))))</f>
        <v>2</v>
      </c>
      <c r="F11" cm="1">
        <f t="array" ref="F11">SUM(_xlfn._xlws.FILTER('Data input'!F:F, ('Data input'!$A:$A='Results - DO NOT EDIT'!A11)*('Data input'!$B:$B='Results - DO NOT EDIT'!B11)))</f>
        <v>0</v>
      </c>
      <c r="G11" s="28">
        <f t="shared" si="0"/>
        <v>0</v>
      </c>
      <c r="H11" s="31">
        <f>COUNTIFS('Data input'!$A:$A,'Results - DO NOT EDIT'!$A11,'Data input'!$B:$B,'Results - DO NOT EDIT'!$B11,'Data input'!$E:$E,'Results - DO NOT EDIT'!H$1)</f>
        <v>5</v>
      </c>
      <c r="I11" s="31">
        <f>COUNTIFS('Data input'!$A:$A,'Results - DO NOT EDIT'!$A11,'Data input'!$B:$B,'Results - DO NOT EDIT'!$B11,'Data input'!$E:$E,'Results - DO NOT EDIT'!I$1)</f>
        <v>5</v>
      </c>
      <c r="J11" s="31">
        <f>COUNTIFS('Data input'!$A:$A,'Results - DO NOT EDIT'!$A11,'Data input'!$B:$B,'Results - DO NOT EDIT'!$B11,'Data input'!$E:$E,'Results - DO NOT EDIT'!J$1)</f>
        <v>0</v>
      </c>
      <c r="K11" s="31">
        <f>COUNTIFS('Data input'!$A:$A,'Results - DO NOT EDIT'!$A11,'Data input'!$B:$B,'Results - DO NOT EDIT'!$B11,'Data input'!$E:$E,'Results - DO NOT EDIT'!K$1)</f>
        <v>0</v>
      </c>
      <c r="L11" s="31">
        <f>COUNTIFS('Data input'!$A:$A,'Results - DO NOT EDIT'!$A11,'Data input'!$B:$B,'Results - DO NOT EDIT'!$B11,'Data input'!$E:$E,'Results - DO NOT EDIT'!L$1)</f>
        <v>0</v>
      </c>
      <c r="M11" s="31">
        <f>COUNTIFS('Data input'!$A:$A,'Results - DO NOT EDIT'!$A11,'Data input'!$B:$B,'Results - DO NOT EDIT'!$B11,'Data input'!$E:$E,'Results - DO NOT EDIT'!M$1)</f>
        <v>0</v>
      </c>
    </row>
    <row r="12" spans="1:13" x14ac:dyDescent="0.35">
      <c r="A12" t="s">
        <v>66</v>
      </c>
      <c r="B12">
        <v>1</v>
      </c>
      <c r="C12" cm="1">
        <f t="array" ref="C12">COUNTA(_xlfn._xlws.FILTER('Data input'!D:D, ('Data input'!$A:$A='Results - DO NOT EDIT'!A12)*('Data input'!$B:$B='Results - DO NOT EDIT'!B12)))</f>
        <v>3</v>
      </c>
      <c r="D12" cm="1">
        <f t="array" ref="D12">COUNTA(_xlfn.UNIQUE(_xlfn._xlws.FILTER('Data input'!D:D, ('Data input'!$A:$A='Results - DO NOT EDIT'!A12)*('Data input'!$B:$B='Results - DO NOT EDIT'!B12))))</f>
        <v>3</v>
      </c>
      <c r="E12" cm="1">
        <f t="array" ref="E12">COUNTA(_xlfn.UNIQUE(_xlfn._xlws.FILTER('Data input'!$E:$E, ('Data input'!$A:$A='Results - DO NOT EDIT'!A12)*('Data input'!$B:$B='Results - DO NOT EDIT'!B12))))</f>
        <v>1</v>
      </c>
      <c r="F12" cm="1">
        <f t="array" ref="F12">SUM(_xlfn._xlws.FILTER('Data input'!F:F, ('Data input'!$A:$A='Results - DO NOT EDIT'!A12)*('Data input'!$B:$B='Results - DO NOT EDIT'!B12)))</f>
        <v>0</v>
      </c>
      <c r="G12" s="28">
        <f t="shared" si="0"/>
        <v>0</v>
      </c>
      <c r="H12" s="31">
        <f>COUNTIFS('Data input'!$A:$A,'Results - DO NOT EDIT'!$A12,'Data input'!$B:$B,'Results - DO NOT EDIT'!$B12,'Data input'!$E:$E,'Results - DO NOT EDIT'!H$1)</f>
        <v>3</v>
      </c>
      <c r="I12" s="31">
        <f>COUNTIFS('Data input'!$A:$A,'Results - DO NOT EDIT'!$A12,'Data input'!$B:$B,'Results - DO NOT EDIT'!$B12,'Data input'!$E:$E,'Results - DO NOT EDIT'!I$1)</f>
        <v>0</v>
      </c>
      <c r="J12" s="31">
        <f>COUNTIFS('Data input'!$A:$A,'Results - DO NOT EDIT'!$A12,'Data input'!$B:$B,'Results - DO NOT EDIT'!$B12,'Data input'!$E:$E,'Results - DO NOT EDIT'!J$1)</f>
        <v>0</v>
      </c>
      <c r="K12" s="31">
        <f>COUNTIFS('Data input'!$A:$A,'Results - DO NOT EDIT'!$A12,'Data input'!$B:$B,'Results - DO NOT EDIT'!$B12,'Data input'!$E:$E,'Results - DO NOT EDIT'!K$1)</f>
        <v>0</v>
      </c>
      <c r="L12" s="31">
        <f>COUNTIFS('Data input'!$A:$A,'Results - DO NOT EDIT'!$A12,'Data input'!$B:$B,'Results - DO NOT EDIT'!$B12,'Data input'!$E:$E,'Results - DO NOT EDIT'!L$1)</f>
        <v>0</v>
      </c>
      <c r="M12" s="31">
        <f>COUNTIFS('Data input'!$A:$A,'Results - DO NOT EDIT'!$A12,'Data input'!$B:$B,'Results - DO NOT EDIT'!$B12,'Data input'!$E:$E,'Results - DO NOT EDIT'!M$1)</f>
        <v>0</v>
      </c>
    </row>
    <row r="13" spans="1:13" x14ac:dyDescent="0.35">
      <c r="A13" t="s">
        <v>66</v>
      </c>
      <c r="B13">
        <v>2</v>
      </c>
      <c r="C13" cm="1">
        <f t="array" ref="C13">COUNTA(_xlfn._xlws.FILTER('Data input'!D:D, ('Data input'!$A:$A='Results - DO NOT EDIT'!A13)*('Data input'!$B:$B='Results - DO NOT EDIT'!B13)))</f>
        <v>3</v>
      </c>
      <c r="D13" cm="1">
        <f t="array" ref="D13">COUNTA(_xlfn.UNIQUE(_xlfn._xlws.FILTER('Data input'!D:D, ('Data input'!$A:$A='Results - DO NOT EDIT'!A13)*('Data input'!$B:$B='Results - DO NOT EDIT'!B13))))</f>
        <v>3</v>
      </c>
      <c r="E13" cm="1">
        <f t="array" ref="E13">COUNTA(_xlfn.UNIQUE(_xlfn._xlws.FILTER('Data input'!$E:$E, ('Data input'!$A:$A='Results - DO NOT EDIT'!A13)*('Data input'!$B:$B='Results - DO NOT EDIT'!B13))))</f>
        <v>1</v>
      </c>
      <c r="F13" cm="1">
        <f t="array" ref="F13">SUM(_xlfn._xlws.FILTER('Data input'!F:F, ('Data input'!$A:$A='Results - DO NOT EDIT'!A13)*('Data input'!$B:$B='Results - DO NOT EDIT'!B13)))</f>
        <v>2</v>
      </c>
      <c r="G13" s="28">
        <f t="shared" si="0"/>
        <v>0.66666666666666663</v>
      </c>
      <c r="H13" s="31">
        <f>COUNTIFS('Data input'!$A:$A,'Results - DO NOT EDIT'!$A13,'Data input'!$B:$B,'Results - DO NOT EDIT'!$B13,'Data input'!$E:$E,'Results - DO NOT EDIT'!H$1)</f>
        <v>3</v>
      </c>
      <c r="I13" s="31">
        <f>COUNTIFS('Data input'!$A:$A,'Results - DO NOT EDIT'!$A13,'Data input'!$B:$B,'Results - DO NOT EDIT'!$B13,'Data input'!$E:$E,'Results - DO NOT EDIT'!I$1)</f>
        <v>0</v>
      </c>
      <c r="J13" s="31">
        <f>COUNTIFS('Data input'!$A:$A,'Results - DO NOT EDIT'!$A13,'Data input'!$B:$B,'Results - DO NOT EDIT'!$B13,'Data input'!$E:$E,'Results - DO NOT EDIT'!J$1)</f>
        <v>0</v>
      </c>
      <c r="K13" s="31">
        <f>COUNTIFS('Data input'!$A:$A,'Results - DO NOT EDIT'!$A13,'Data input'!$B:$B,'Results - DO NOT EDIT'!$B13,'Data input'!$E:$E,'Results - DO NOT EDIT'!K$1)</f>
        <v>0</v>
      </c>
      <c r="L13" s="31">
        <f>COUNTIFS('Data input'!$A:$A,'Results - DO NOT EDIT'!$A13,'Data input'!$B:$B,'Results - DO NOT EDIT'!$B13,'Data input'!$E:$E,'Results - DO NOT EDIT'!L$1)</f>
        <v>0</v>
      </c>
      <c r="M13" s="31">
        <f>COUNTIFS('Data input'!$A:$A,'Results - DO NOT EDIT'!$A13,'Data input'!$B:$B,'Results - DO NOT EDIT'!$B13,'Data input'!$E:$E,'Results - DO NOT EDIT'!M$1)</f>
        <v>0</v>
      </c>
    </row>
    <row r="14" spans="1:13" x14ac:dyDescent="0.35">
      <c r="A14" t="s">
        <v>66</v>
      </c>
      <c r="B14">
        <v>3</v>
      </c>
      <c r="C14" cm="1">
        <f t="array" ref="C14">COUNTA(_xlfn._xlws.FILTER('Data input'!D:D, ('Data input'!$A:$A='Results - DO NOT EDIT'!A14)*('Data input'!$B:$B='Results - DO NOT EDIT'!B14)))</f>
        <v>3</v>
      </c>
      <c r="D14" cm="1">
        <f t="array" ref="D14">COUNTA(_xlfn.UNIQUE(_xlfn._xlws.FILTER('Data input'!D:D, ('Data input'!$A:$A='Results - DO NOT EDIT'!A14)*('Data input'!$B:$B='Results - DO NOT EDIT'!B14))))</f>
        <v>3</v>
      </c>
      <c r="E14" cm="1">
        <f t="array" ref="E14">COUNTA(_xlfn.UNIQUE(_xlfn._xlws.FILTER('Data input'!$E:$E, ('Data input'!$A:$A='Results - DO NOT EDIT'!A14)*('Data input'!$B:$B='Results - DO NOT EDIT'!B14))))</f>
        <v>1</v>
      </c>
      <c r="F14" cm="1">
        <f t="array" ref="F14">SUM(_xlfn._xlws.FILTER('Data input'!F:F, ('Data input'!$A:$A='Results - DO NOT EDIT'!A14)*('Data input'!$B:$B='Results - DO NOT EDIT'!B14)))</f>
        <v>0</v>
      </c>
      <c r="G14" s="28">
        <f t="shared" si="0"/>
        <v>0</v>
      </c>
      <c r="H14" s="31">
        <f>COUNTIFS('Data input'!$A:$A,'Results - DO NOT EDIT'!$A14,'Data input'!$B:$B,'Results - DO NOT EDIT'!$B14,'Data input'!$E:$E,'Results - DO NOT EDIT'!H$1)</f>
        <v>3</v>
      </c>
      <c r="I14" s="31">
        <f>COUNTIFS('Data input'!$A:$A,'Results - DO NOT EDIT'!$A14,'Data input'!$B:$B,'Results - DO NOT EDIT'!$B14,'Data input'!$E:$E,'Results - DO NOT EDIT'!I$1)</f>
        <v>0</v>
      </c>
      <c r="J14" s="31">
        <f>COUNTIFS('Data input'!$A:$A,'Results - DO NOT EDIT'!$A14,'Data input'!$B:$B,'Results - DO NOT EDIT'!$B14,'Data input'!$E:$E,'Results - DO NOT EDIT'!J$1)</f>
        <v>0</v>
      </c>
      <c r="K14" s="31">
        <f>COUNTIFS('Data input'!$A:$A,'Results - DO NOT EDIT'!$A14,'Data input'!$B:$B,'Results - DO NOT EDIT'!$B14,'Data input'!$E:$E,'Results - DO NOT EDIT'!K$1)</f>
        <v>0</v>
      </c>
      <c r="L14" s="31">
        <f>COUNTIFS('Data input'!$A:$A,'Results - DO NOT EDIT'!$A14,'Data input'!$B:$B,'Results - DO NOT EDIT'!$B14,'Data input'!$E:$E,'Results - DO NOT EDIT'!L$1)</f>
        <v>0</v>
      </c>
      <c r="M14" s="31">
        <f>COUNTIFS('Data input'!$A:$A,'Results - DO NOT EDIT'!$A14,'Data input'!$B:$B,'Results - DO NOT EDIT'!$B14,'Data input'!$E:$E,'Results - DO NOT EDIT'!M$1)</f>
        <v>0</v>
      </c>
    </row>
    <row r="15" spans="1:13" x14ac:dyDescent="0.35">
      <c r="A15" t="s">
        <v>66</v>
      </c>
      <c r="B15">
        <v>4</v>
      </c>
      <c r="C15" cm="1">
        <f t="array" ref="C15">COUNTA(_xlfn._xlws.FILTER('Data input'!D:D, ('Data input'!$A:$A='Results - DO NOT EDIT'!A15)*('Data input'!$B:$B='Results - DO NOT EDIT'!B15)))</f>
        <v>4</v>
      </c>
      <c r="D15" cm="1">
        <f t="array" ref="D15">COUNTA(_xlfn.UNIQUE(_xlfn._xlws.FILTER('Data input'!D:D, ('Data input'!$A:$A='Results - DO NOT EDIT'!A15)*('Data input'!$B:$B='Results - DO NOT EDIT'!B15))))</f>
        <v>3</v>
      </c>
      <c r="E15" cm="1">
        <f t="array" ref="E15">COUNTA(_xlfn.UNIQUE(_xlfn._xlws.FILTER('Data input'!$E:$E, ('Data input'!$A:$A='Results - DO NOT EDIT'!A15)*('Data input'!$B:$B='Results - DO NOT EDIT'!B15))))</f>
        <v>1</v>
      </c>
      <c r="F15" cm="1">
        <f t="array" ref="F15">SUM(_xlfn._xlws.FILTER('Data input'!F:F, ('Data input'!$A:$A='Results - DO NOT EDIT'!A15)*('Data input'!$B:$B='Results - DO NOT EDIT'!B15)))</f>
        <v>0</v>
      </c>
      <c r="G15" s="28">
        <f t="shared" si="0"/>
        <v>0</v>
      </c>
      <c r="H15" s="31">
        <f>COUNTIFS('Data input'!$A:$A,'Results - DO NOT EDIT'!$A15,'Data input'!$B:$B,'Results - DO NOT EDIT'!$B15,'Data input'!$E:$E,'Results - DO NOT EDIT'!H$1)</f>
        <v>4</v>
      </c>
      <c r="I15" s="31">
        <f>COUNTIFS('Data input'!$A:$A,'Results - DO NOT EDIT'!$A15,'Data input'!$B:$B,'Results - DO NOT EDIT'!$B15,'Data input'!$E:$E,'Results - DO NOT EDIT'!I$1)</f>
        <v>0</v>
      </c>
      <c r="J15" s="31">
        <f>COUNTIFS('Data input'!$A:$A,'Results - DO NOT EDIT'!$A15,'Data input'!$B:$B,'Results - DO NOT EDIT'!$B15,'Data input'!$E:$E,'Results - DO NOT EDIT'!J$1)</f>
        <v>0</v>
      </c>
      <c r="K15" s="31">
        <f>COUNTIFS('Data input'!$A:$A,'Results - DO NOT EDIT'!$A15,'Data input'!$B:$B,'Results - DO NOT EDIT'!$B15,'Data input'!$E:$E,'Results - DO NOT EDIT'!K$1)</f>
        <v>0</v>
      </c>
      <c r="L15" s="31">
        <f>COUNTIFS('Data input'!$A:$A,'Results - DO NOT EDIT'!$A15,'Data input'!$B:$B,'Results - DO NOT EDIT'!$B15,'Data input'!$E:$E,'Results - DO NOT EDIT'!L$1)</f>
        <v>0</v>
      </c>
      <c r="M15" s="31">
        <f>COUNTIFS('Data input'!$A:$A,'Results - DO NOT EDIT'!$A15,'Data input'!$B:$B,'Results - DO NOT EDIT'!$B15,'Data input'!$E:$E,'Results - DO NOT EDIT'!M$1)</f>
        <v>0</v>
      </c>
    </row>
    <row r="16" spans="1:13" x14ac:dyDescent="0.35">
      <c r="A16" t="s">
        <v>66</v>
      </c>
      <c r="B16">
        <v>5</v>
      </c>
      <c r="C16" cm="1">
        <f t="array" ref="C16">COUNTA(_xlfn._xlws.FILTER('Data input'!D:D, ('Data input'!$A:$A='Results - DO NOT EDIT'!A16)*('Data input'!$B:$B='Results - DO NOT EDIT'!B16)))</f>
        <v>11</v>
      </c>
      <c r="D16" cm="1">
        <f t="array" ref="D16">COUNTA(_xlfn.UNIQUE(_xlfn._xlws.FILTER('Data input'!D:D, ('Data input'!$A:$A='Results - DO NOT EDIT'!A16)*('Data input'!$B:$B='Results - DO NOT EDIT'!B16))))</f>
        <v>1</v>
      </c>
      <c r="E16" cm="1">
        <f t="array" ref="E16">COUNTA(_xlfn.UNIQUE(_xlfn._xlws.FILTER('Data input'!$E:$E, ('Data input'!$A:$A='Results - DO NOT EDIT'!A16)*('Data input'!$B:$B='Results - DO NOT EDIT'!B16))))</f>
        <v>1</v>
      </c>
      <c r="F16" cm="1">
        <f t="array" ref="F16">SUM(_xlfn._xlws.FILTER('Data input'!F:F, ('Data input'!$A:$A='Results - DO NOT EDIT'!A16)*('Data input'!$B:$B='Results - DO NOT EDIT'!B16)))</f>
        <v>15</v>
      </c>
      <c r="G16" s="28">
        <f t="shared" si="0"/>
        <v>1.3636363636363635</v>
      </c>
      <c r="H16" s="31">
        <f>COUNTIFS('Data input'!$A:$A,'Results - DO NOT EDIT'!$A16,'Data input'!$B:$B,'Results - DO NOT EDIT'!$B16,'Data input'!$E:$E,'Results - DO NOT EDIT'!H$1)</f>
        <v>11</v>
      </c>
      <c r="I16" s="31">
        <f>COUNTIFS('Data input'!$A:$A,'Results - DO NOT EDIT'!$A16,'Data input'!$B:$B,'Results - DO NOT EDIT'!$B16,'Data input'!$E:$E,'Results - DO NOT EDIT'!I$1)</f>
        <v>0</v>
      </c>
      <c r="J16" s="31">
        <f>COUNTIFS('Data input'!$A:$A,'Results - DO NOT EDIT'!$A16,'Data input'!$B:$B,'Results - DO NOT EDIT'!$B16,'Data input'!$E:$E,'Results - DO NOT EDIT'!J$1)</f>
        <v>0</v>
      </c>
      <c r="K16" s="31">
        <f>COUNTIFS('Data input'!$A:$A,'Results - DO NOT EDIT'!$A16,'Data input'!$B:$B,'Results - DO NOT EDIT'!$B16,'Data input'!$E:$E,'Results - DO NOT EDIT'!K$1)</f>
        <v>0</v>
      </c>
      <c r="L16" s="31">
        <f>COUNTIFS('Data input'!$A:$A,'Results - DO NOT EDIT'!$A16,'Data input'!$B:$B,'Results - DO NOT EDIT'!$B16,'Data input'!$E:$E,'Results - DO NOT EDIT'!L$1)</f>
        <v>0</v>
      </c>
      <c r="M16" s="31">
        <f>COUNTIFS('Data input'!$A:$A,'Results - DO NOT EDIT'!$A16,'Data input'!$B:$B,'Results - DO NOT EDIT'!$B16,'Data input'!$E:$E,'Results - DO NOT EDIT'!M$1)</f>
        <v>0</v>
      </c>
    </row>
  </sheetData>
  <sortState xmlns:xlrd2="http://schemas.microsoft.com/office/spreadsheetml/2017/richdata2" ref="Q5:Q40">
    <sortCondition ref="Q5:Q40"/>
  </sortState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1630844-7C82-455A-87F2-9B4EB18279D4}">
          <x14:formula1>
            <xm:f>'Reference data &amp; definitions'!$C$2:$C$7</xm:f>
          </x14:formula1>
          <xm:sqref>Q5:Q40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796CB-6DA7-495A-BB68-6B42D0B64FB6}">
  <dimension ref="A1:D31"/>
  <sheetViews>
    <sheetView workbookViewId="0">
      <selection activeCell="D42" sqref="D42"/>
    </sheetView>
  </sheetViews>
  <sheetFormatPr defaultRowHeight="14.5" x14ac:dyDescent="0.35"/>
  <cols>
    <col min="1" max="1" width="17.08984375" bestFit="1" customWidth="1"/>
    <col min="2" max="2" width="13.90625" bestFit="1" customWidth="1"/>
    <col min="3" max="3" width="9.453125" bestFit="1" customWidth="1"/>
    <col min="4" max="4" width="158.54296875" bestFit="1" customWidth="1"/>
    <col min="6" max="6" width="22.90625" customWidth="1"/>
    <col min="7" max="7" width="67.54296875" bestFit="1" customWidth="1"/>
  </cols>
  <sheetData>
    <row r="1" spans="1:4" x14ac:dyDescent="0.35">
      <c r="A1" s="4" t="s">
        <v>67</v>
      </c>
      <c r="C1" t="s">
        <v>37</v>
      </c>
      <c r="D1" t="s">
        <v>68</v>
      </c>
    </row>
    <row r="2" spans="1:4" x14ac:dyDescent="0.35">
      <c r="A2" t="s">
        <v>41</v>
      </c>
      <c r="C2" t="s">
        <v>42</v>
      </c>
      <c r="D2" t="s">
        <v>69</v>
      </c>
    </row>
    <row r="3" spans="1:4" x14ac:dyDescent="0.35">
      <c r="A3" t="s">
        <v>49</v>
      </c>
      <c r="C3" t="s">
        <v>46</v>
      </c>
      <c r="D3" t="s">
        <v>70</v>
      </c>
    </row>
    <row r="4" spans="1:4" x14ac:dyDescent="0.35">
      <c r="A4" t="s">
        <v>43</v>
      </c>
      <c r="C4" t="s">
        <v>55</v>
      </c>
      <c r="D4" t="s">
        <v>71</v>
      </c>
    </row>
    <row r="5" spans="1:4" x14ac:dyDescent="0.35">
      <c r="A5" t="s">
        <v>45</v>
      </c>
      <c r="C5" t="s">
        <v>72</v>
      </c>
      <c r="D5" t="s">
        <v>73</v>
      </c>
    </row>
    <row r="6" spans="1:4" x14ac:dyDescent="0.35">
      <c r="A6" t="s">
        <v>74</v>
      </c>
      <c r="C6" t="s">
        <v>44</v>
      </c>
      <c r="D6" t="s">
        <v>75</v>
      </c>
    </row>
    <row r="7" spans="1:4" x14ac:dyDescent="0.35">
      <c r="A7" t="s">
        <v>52</v>
      </c>
      <c r="C7" t="s">
        <v>48</v>
      </c>
      <c r="D7" t="s">
        <v>76</v>
      </c>
    </row>
    <row r="8" spans="1:4" x14ac:dyDescent="0.35">
      <c r="A8" t="s">
        <v>77</v>
      </c>
    </row>
    <row r="9" spans="1:4" x14ac:dyDescent="0.35">
      <c r="A9" t="s">
        <v>78</v>
      </c>
    </row>
    <row r="10" spans="1:4" x14ac:dyDescent="0.35">
      <c r="A10" t="s">
        <v>53</v>
      </c>
      <c r="C10" s="4" t="s">
        <v>79</v>
      </c>
      <c r="D10" s="4" t="s">
        <v>80</v>
      </c>
    </row>
    <row r="11" spans="1:4" x14ac:dyDescent="0.35">
      <c r="A11" t="s">
        <v>81</v>
      </c>
      <c r="C11">
        <v>3</v>
      </c>
      <c r="D11" t="s">
        <v>82</v>
      </c>
    </row>
    <row r="12" spans="1:4" x14ac:dyDescent="0.35">
      <c r="A12" t="s">
        <v>47</v>
      </c>
      <c r="C12">
        <v>2</v>
      </c>
      <c r="D12" t="s">
        <v>83</v>
      </c>
    </row>
    <row r="13" spans="1:4" x14ac:dyDescent="0.35">
      <c r="A13" t="s">
        <v>57</v>
      </c>
      <c r="C13">
        <v>1</v>
      </c>
      <c r="D13" t="s">
        <v>84</v>
      </c>
    </row>
    <row r="14" spans="1:4" x14ac:dyDescent="0.35">
      <c r="A14" t="s">
        <v>85</v>
      </c>
      <c r="C14" s="10">
        <v>0</v>
      </c>
      <c r="D14" t="s">
        <v>86</v>
      </c>
    </row>
    <row r="15" spans="1:4" x14ac:dyDescent="0.35">
      <c r="A15" t="s">
        <v>87</v>
      </c>
    </row>
    <row r="16" spans="1:4" x14ac:dyDescent="0.35">
      <c r="A16" t="s">
        <v>88</v>
      </c>
    </row>
    <row r="17" spans="1:1" x14ac:dyDescent="0.35">
      <c r="A17" t="s">
        <v>89</v>
      </c>
    </row>
    <row r="18" spans="1:1" x14ac:dyDescent="0.35">
      <c r="A18" t="s">
        <v>90</v>
      </c>
    </row>
    <row r="19" spans="1:1" x14ac:dyDescent="0.35">
      <c r="A19" t="s">
        <v>91</v>
      </c>
    </row>
    <row r="20" spans="1:1" x14ac:dyDescent="0.35">
      <c r="A20" t="s">
        <v>92</v>
      </c>
    </row>
    <row r="21" spans="1:1" x14ac:dyDescent="0.35">
      <c r="A21" t="s">
        <v>93</v>
      </c>
    </row>
    <row r="22" spans="1:1" x14ac:dyDescent="0.35">
      <c r="A22" t="s">
        <v>94</v>
      </c>
    </row>
    <row r="23" spans="1:1" x14ac:dyDescent="0.35">
      <c r="A23" t="s">
        <v>50</v>
      </c>
    </row>
    <row r="24" spans="1:1" x14ac:dyDescent="0.35">
      <c r="A24" t="s">
        <v>95</v>
      </c>
    </row>
    <row r="25" spans="1:1" x14ac:dyDescent="0.35">
      <c r="A25" t="s">
        <v>96</v>
      </c>
    </row>
    <row r="26" spans="1:1" x14ac:dyDescent="0.35">
      <c r="A26" t="s">
        <v>54</v>
      </c>
    </row>
    <row r="27" spans="1:1" x14ac:dyDescent="0.35">
      <c r="A27" t="s">
        <v>97</v>
      </c>
    </row>
    <row r="28" spans="1:1" x14ac:dyDescent="0.35">
      <c r="A28" t="s">
        <v>59</v>
      </c>
    </row>
    <row r="29" spans="1:1" x14ac:dyDescent="0.35">
      <c r="A29" t="s">
        <v>98</v>
      </c>
    </row>
    <row r="30" spans="1:1" x14ac:dyDescent="0.35">
      <c r="A30" t="s">
        <v>99</v>
      </c>
    </row>
    <row r="31" spans="1:1" x14ac:dyDescent="0.35">
      <c r="A31" t="s">
        <v>100</v>
      </c>
    </row>
  </sheetData>
  <sortState xmlns:xlrd2="http://schemas.microsoft.com/office/spreadsheetml/2017/richdata2" ref="A2:A34">
    <sortCondition ref="A1:A34"/>
  </sortState>
  <pageMargins left="0.7" right="0.7" top="0.75" bottom="0.75" header="0.3" footer="0.3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9AA7C1E1C4E274E9CAB5A812D62509F" ma:contentTypeVersion="17" ma:contentTypeDescription="Create a new document." ma:contentTypeScope="" ma:versionID="c2c36d1cee8ec9fbf9e027689f3911c4">
  <xsd:schema xmlns:xsd="http://www.w3.org/2001/XMLSchema" xmlns:xs="http://www.w3.org/2001/XMLSchema" xmlns:p="http://schemas.microsoft.com/office/2006/metadata/properties" xmlns:ns2="64b644e7-9bf3-4212-9819-8c2b061e9a38" xmlns:ns3="8c143b6d-d1c5-46b8-8507-b5bc12f90a50" targetNamespace="http://schemas.microsoft.com/office/2006/metadata/properties" ma:root="true" ma:fieldsID="259cc2d35c81105370998fe4576323a2" ns2:_="" ns3:_="">
    <xsd:import namespace="64b644e7-9bf3-4212-9819-8c2b061e9a38"/>
    <xsd:import namespace="8c143b6d-d1c5-46b8-8507-b5bc12f90a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b644e7-9bf3-4212-9819-8c2b061e9a3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9701f896-1688-46c9-9388-f01866670b4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143b6d-d1c5-46b8-8507-b5bc12f90a5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d51681e-4307-4a21-bb5e-3ab766eee2bc}" ma:internalName="TaxCatchAll" ma:showField="CatchAllData" ma:web="8c143b6d-d1c5-46b8-8507-b5bc12f90a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c143b6d-d1c5-46b8-8507-b5bc12f90a50" xsi:nil="true"/>
    <lcf76f155ced4ddcb4097134ff3c332f xmlns="64b644e7-9bf3-4212-9819-8c2b061e9a3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3D3FA69-1693-4BD0-BA0E-C914422125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b644e7-9bf3-4212-9819-8c2b061e9a38"/>
    <ds:schemaRef ds:uri="8c143b6d-d1c5-46b8-8507-b5bc12f90a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989893D-218F-4850-95B2-68DDFB4A1D06}">
  <ds:schemaRefs>
    <ds:schemaRef ds:uri="http://purl.org/dc/terms/"/>
    <ds:schemaRef ds:uri="http://purl.org/dc/dcmitype/"/>
    <ds:schemaRef ds:uri="http://schemas.microsoft.com/office/2006/documentManagement/types"/>
    <ds:schemaRef ds:uri="http://purl.org/dc/elements/1.1/"/>
    <ds:schemaRef ds:uri="64b644e7-9bf3-4212-9819-8c2b061e9a38"/>
    <ds:schemaRef ds:uri="http://schemas.openxmlformats.org/package/2006/metadata/core-properties"/>
    <ds:schemaRef ds:uri="http://schemas.microsoft.com/office/infopath/2007/PartnerControls"/>
    <ds:schemaRef ds:uri="8c143b6d-d1c5-46b8-8507-b5bc12f90a50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F752886-CFE9-4CD1-9D1D-AB641E8FE9B2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d6fa6db5-9f3a-4c93-9e38-61059ee07e95}" enabled="1" method="Standard" siteId="{4e8d09f7-cc79-4ccb-9149-a4238dd1742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Guidance</vt:lpstr>
      <vt:lpstr>Calculate plots</vt:lpstr>
      <vt:lpstr>Data input</vt:lpstr>
      <vt:lpstr>Summary sheet</vt:lpstr>
      <vt:lpstr>Results - DO NOT EDIT</vt:lpstr>
      <vt:lpstr>Reference data &amp; definitions</vt:lpstr>
    </vt:vector>
  </TitlesOfParts>
  <Manager/>
  <Company>Kinneir Dufort Design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Katie McGill</dc:creator>
  <cp:keywords/>
  <dc:description/>
  <cp:lastModifiedBy>Vanessa Burton</cp:lastModifiedBy>
  <cp:revision/>
  <dcterms:created xsi:type="dcterms:W3CDTF">2025-01-28T13:44:33Z</dcterms:created>
  <dcterms:modified xsi:type="dcterms:W3CDTF">2025-06-05T10:11:57Z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0x01010049AA7C1E1C4E274E9CAB5A812D62509F</vt:lpwstr>
  </property>
  <property fmtid="{D5CDD505-2E9C-101B-9397-08002B2CF9AE}" pid="3" name="MediaServiceImageTags">
    <vt:lpwstr/>
  </property>
</Properties>
</file>